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G:\EAFCST\DRIVERS\Out of State\WDL Publications - Web\CY2024\"/>
    </mc:Choice>
  </mc:AlternateContent>
  <xr:revisionPtr revIDLastSave="0" documentId="13_ncr:1_{F958642E-8295-4B83-8E4B-F69FA9833466}" xr6:coauthVersionLast="47" xr6:coauthVersionMax="47" xr10:uidLastSave="{00000000-0000-0000-0000-000000000000}"/>
  <bookViews>
    <workbookView xWindow="-108" yWindow="-108" windowWidth="23256" windowHeight="12720" tabRatio="651" firstSheet="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B496" i="18"/>
  <c r="V496" i="18" s="1"/>
  <c r="D496" i="18"/>
  <c r="F496" i="18"/>
  <c r="H496" i="18" s="1"/>
  <c r="J496" i="18"/>
  <c r="L496" i="18" s="1"/>
  <c r="N496" i="18"/>
  <c r="P496" i="18" s="1"/>
  <c r="R496" i="18"/>
  <c r="T496" i="18" s="1"/>
  <c r="X496" i="18"/>
  <c r="Y496" i="18"/>
  <c r="Z496" i="18"/>
  <c r="AC496" i="18"/>
  <c r="AE496" i="18" s="1"/>
  <c r="AD496" i="18"/>
  <c r="AG496" i="18"/>
  <c r="AI496" i="18" s="1"/>
  <c r="AJ496" i="18" s="1"/>
  <c r="AK496" i="18" s="1"/>
  <c r="AL496" i="18"/>
  <c r="W496" i="18" l="1"/>
  <c r="DA509" i="21" l="1"/>
  <c r="DB509" i="21"/>
  <c r="DC509" i="21"/>
  <c r="BW509" i="21"/>
  <c r="BX509" i="21"/>
  <c r="BZ509" i="21"/>
  <c r="CD509" i="21"/>
  <c r="CE509" i="21"/>
  <c r="CF509" i="21"/>
  <c r="CG509" i="21"/>
  <c r="CH509" i="21"/>
  <c r="B495" i="18"/>
  <c r="D495" i="18"/>
  <c r="F495" i="18"/>
  <c r="W495" i="18" s="1"/>
  <c r="H495" i="18"/>
  <c r="J495" i="18"/>
  <c r="L495" i="18" s="1"/>
  <c r="N495" i="18"/>
  <c r="P495" i="18"/>
  <c r="R495" i="18"/>
  <c r="T495" i="18"/>
  <c r="AC495" i="18"/>
  <c r="AE495" i="18" s="1"/>
  <c r="AD495" i="18"/>
  <c r="AL495" i="18"/>
  <c r="DA507" i="21"/>
  <c r="DB507" i="21"/>
  <c r="DC507" i="21"/>
  <c r="CH508" i="21"/>
  <c r="CG508" i="21"/>
  <c r="CF508" i="21"/>
  <c r="CE508" i="21"/>
  <c r="CD508" i="21"/>
  <c r="BZ508" i="21"/>
  <c r="BW508" i="21"/>
  <c r="BX508" i="21" s="1"/>
  <c r="BQ508" i="21"/>
  <c r="BS508" i="21" s="1"/>
  <c r="Z495" i="18" l="1"/>
  <c r="Y495" i="18"/>
  <c r="X495" i="18"/>
  <c r="V495" i="18"/>
  <c r="AG495" i="18"/>
  <c r="AI495" i="18" s="1"/>
  <c r="AJ495" i="18" s="1"/>
  <c r="AK495" i="18" s="1"/>
  <c r="DC508" i="21"/>
  <c r="DA508" i="21"/>
  <c r="DB508" i="21"/>
  <c r="B494" i="18" l="1"/>
  <c r="D494" i="18"/>
  <c r="F494" i="18"/>
  <c r="W494" i="18" s="1"/>
  <c r="H494" i="18"/>
  <c r="J494" i="18"/>
  <c r="L494" i="18" s="1"/>
  <c r="N494" i="18"/>
  <c r="P494" i="18"/>
  <c r="R494" i="18"/>
  <c r="T494" i="18"/>
  <c r="V494" i="18"/>
  <c r="AC494" i="18"/>
  <c r="AE494" i="18" s="1"/>
  <c r="AD494" i="18"/>
  <c r="AL494" i="18"/>
  <c r="Z494" i="18" l="1"/>
  <c r="Y494" i="18"/>
  <c r="X494" i="18"/>
  <c r="AG494" i="18"/>
  <c r="AI494" i="18" s="1"/>
  <c r="AJ494" i="18" s="1"/>
  <c r="AK494" i="18" s="1"/>
  <c r="CD507" i="21" l="1"/>
  <c r="CE507" i="21"/>
  <c r="CF507" i="21"/>
  <c r="CG507" i="21"/>
  <c r="CH507" i="21"/>
  <c r="BW507" i="21"/>
  <c r="BX507" i="21"/>
  <c r="BZ507" i="21"/>
  <c r="BS507" i="21"/>
  <c r="B493" i="18"/>
  <c r="V493" i="18" s="1"/>
  <c r="D493" i="18"/>
  <c r="F493" i="18"/>
  <c r="H493" i="18" s="1"/>
  <c r="J493" i="18"/>
  <c r="L493" i="18" s="1"/>
  <c r="N493" i="18"/>
  <c r="P493" i="18"/>
  <c r="R493" i="18"/>
  <c r="T493" i="18" s="1"/>
  <c r="X493" i="18"/>
  <c r="Y493" i="18"/>
  <c r="Z493" i="18"/>
  <c r="AC493" i="18"/>
  <c r="AE493" i="18" s="1"/>
  <c r="AD493" i="18"/>
  <c r="AL493" i="18"/>
  <c r="DA506" i="21"/>
  <c r="DB506" i="21"/>
  <c r="DC506" i="21"/>
  <c r="BW506" i="21"/>
  <c r="BX506" i="21"/>
  <c r="CD506" i="21"/>
  <c r="CE506" i="21"/>
  <c r="CF506" i="21"/>
  <c r="CG506" i="21"/>
  <c r="CH506" i="21"/>
  <c r="BS506" i="21"/>
  <c r="B492" i="18"/>
  <c r="D492" i="18" s="1"/>
  <c r="F492" i="18"/>
  <c r="H492" i="18" s="1"/>
  <c r="J492" i="18"/>
  <c r="X492" i="18" s="1"/>
  <c r="N492" i="18"/>
  <c r="P492" i="18" s="1"/>
  <c r="R492" i="18"/>
  <c r="T492" i="18"/>
  <c r="V492" i="18"/>
  <c r="W492" i="18"/>
  <c r="AC492" i="18"/>
  <c r="Y492" i="18" s="1"/>
  <c r="AL492" i="18"/>
  <c r="DA505" i="21"/>
  <c r="DB505" i="21"/>
  <c r="DC505" i="21"/>
  <c r="W493" i="18" l="1"/>
  <c r="AG493" i="18"/>
  <c r="AI493" i="18" s="1"/>
  <c r="AJ493" i="18" s="1"/>
  <c r="AK493" i="18" s="1"/>
  <c r="AG492" i="18"/>
  <c r="AI492" i="18" s="1"/>
  <c r="AJ492" i="18" s="1"/>
  <c r="AK492" i="18" s="1"/>
  <c r="AE492" i="18"/>
  <c r="L492" i="18"/>
  <c r="AD492" i="18"/>
  <c r="Z492" i="18"/>
  <c r="BW505" i="21" l="1"/>
  <c r="BX505" i="21"/>
  <c r="BZ505" i="21"/>
  <c r="CD505" i="21"/>
  <c r="CE505" i="21"/>
  <c r="CF505" i="21"/>
  <c r="CG505" i="21"/>
  <c r="CH505" i="21"/>
  <c r="B491" i="18"/>
  <c r="V491" i="18" s="1"/>
  <c r="D491" i="18"/>
  <c r="F491" i="18"/>
  <c r="H491" i="18" s="1"/>
  <c r="J491" i="18"/>
  <c r="L491" i="18" s="1"/>
  <c r="N491" i="18"/>
  <c r="P491" i="18" s="1"/>
  <c r="R491" i="18"/>
  <c r="T491" i="18" s="1"/>
  <c r="X491" i="18"/>
  <c r="Y491" i="18"/>
  <c r="Z491" i="18"/>
  <c r="AC491" i="18"/>
  <c r="AE491" i="18" s="1"/>
  <c r="AD491" i="18"/>
  <c r="AG491" i="18"/>
  <c r="AI491" i="18" s="1"/>
  <c r="AJ491" i="18" s="1"/>
  <c r="AK491" i="18" s="1"/>
  <c r="AL491" i="18"/>
  <c r="W491" i="18" l="1"/>
  <c r="DA504" i="21" l="1"/>
  <c r="DB504" i="21"/>
  <c r="DC504" i="21"/>
  <c r="CD504" i="21"/>
  <c r="CE504" i="21"/>
  <c r="CF504" i="21"/>
  <c r="CG504" i="21"/>
  <c r="CH504" i="21"/>
  <c r="BW504" i="21"/>
  <c r="BX504" i="21" s="1"/>
  <c r="BZ504" i="21"/>
  <c r="BS504" i="21"/>
  <c r="BQ504" i="21"/>
  <c r="BQ505" i="21"/>
  <c r="BS505" i="21" s="1"/>
  <c r="BQ506" i="21"/>
  <c r="BQ507" i="21"/>
  <c r="BQ509" i="21"/>
  <c r="BS509" i="21" s="1"/>
  <c r="B490" i="18"/>
  <c r="D490" i="18"/>
  <c r="F490" i="18"/>
  <c r="W490" i="18" s="1"/>
  <c r="H490" i="18"/>
  <c r="J490" i="18"/>
  <c r="L490" i="18" s="1"/>
  <c r="N490" i="18"/>
  <c r="P490" i="18"/>
  <c r="R490" i="18"/>
  <c r="T490" i="18"/>
  <c r="AC490" i="18"/>
  <c r="AE490" i="18" s="1"/>
  <c r="AD490" i="18"/>
  <c r="AL490" i="18"/>
  <c r="Z490" i="18" l="1"/>
  <c r="Y490" i="18"/>
  <c r="X490" i="18"/>
  <c r="V490" i="18"/>
  <c r="AG490" i="18"/>
  <c r="AI490" i="18" s="1"/>
  <c r="AJ490" i="18" s="1"/>
  <c r="AK490" i="18" s="1"/>
  <c r="DA503" i="21" l="1"/>
  <c r="DB503" i="21"/>
  <c r="DC503" i="21"/>
  <c r="BW503" i="21"/>
  <c r="BX503" i="21"/>
  <c r="BZ503" i="21"/>
  <c r="CD503" i="21"/>
  <c r="CE503" i="21"/>
  <c r="CF503" i="21"/>
  <c r="CG503" i="21"/>
  <c r="CH503" i="21"/>
  <c r="BQ503" i="21"/>
  <c r="BS503" i="21" s="1"/>
  <c r="B489" i="18"/>
  <c r="D489" i="18"/>
  <c r="F489" i="18"/>
  <c r="H489" i="18" s="1"/>
  <c r="J489" i="18"/>
  <c r="L489" i="18" s="1"/>
  <c r="N489" i="18"/>
  <c r="P489" i="18"/>
  <c r="R489" i="18"/>
  <c r="Z489" i="18" s="1"/>
  <c r="T489" i="18"/>
  <c r="V489" i="18"/>
  <c r="X489" i="18"/>
  <c r="Y489" i="18"/>
  <c r="AC489" i="18"/>
  <c r="AE489" i="18" s="1"/>
  <c r="AD489" i="18"/>
  <c r="AG489" i="18"/>
  <c r="AI489" i="18"/>
  <c r="AJ489" i="18"/>
  <c r="AK489" i="18"/>
  <c r="AL489" i="18"/>
  <c r="DA502" i="21"/>
  <c r="DB502" i="21"/>
  <c r="DC502" i="21"/>
  <c r="BW502" i="21"/>
  <c r="BX502" i="21"/>
  <c r="BZ502" i="21"/>
  <c r="CD502" i="21"/>
  <c r="CE502" i="21"/>
  <c r="CF502" i="21"/>
  <c r="CG502" i="21"/>
  <c r="CH502" i="21"/>
  <c r="BQ502" i="21"/>
  <c r="W489" i="18" l="1"/>
  <c r="B488" i="18" l="1"/>
  <c r="D488" i="18"/>
  <c r="F488" i="18"/>
  <c r="W488" i="18" s="1"/>
  <c r="H488" i="18"/>
  <c r="J488" i="18"/>
  <c r="X488" i="18" s="1"/>
  <c r="N488" i="18"/>
  <c r="P488" i="18" s="1"/>
  <c r="R488" i="18"/>
  <c r="T488" i="18" s="1"/>
  <c r="AC488" i="18"/>
  <c r="Z488" i="18" s="1"/>
  <c r="AL488" i="18"/>
  <c r="DA501" i="21"/>
  <c r="DB501" i="21"/>
  <c r="DC501" i="21"/>
  <c r="BW501" i="21"/>
  <c r="BX501" i="21"/>
  <c r="BZ501" i="21"/>
  <c r="CD501" i="21"/>
  <c r="CE501" i="21"/>
  <c r="CF501" i="21"/>
  <c r="CG501" i="21"/>
  <c r="CH501" i="21"/>
  <c r="BQ501" i="21"/>
  <c r="Y488" i="18" l="1"/>
  <c r="V488" i="18"/>
  <c r="AG488" i="18"/>
  <c r="AI488" i="18" s="1"/>
  <c r="AJ488" i="18" s="1"/>
  <c r="AK488" i="18" s="1"/>
  <c r="AE488" i="18"/>
  <c r="L488" i="18"/>
  <c r="AD488" i="18"/>
  <c r="B487" i="18"/>
  <c r="D487" i="18"/>
  <c r="F487" i="18"/>
  <c r="W487" i="18" s="1"/>
  <c r="H487" i="18"/>
  <c r="J487" i="18"/>
  <c r="X487" i="18" s="1"/>
  <c r="N487" i="18"/>
  <c r="P487" i="18"/>
  <c r="R487" i="18"/>
  <c r="T487" i="18"/>
  <c r="V487" i="18"/>
  <c r="AC487" i="18"/>
  <c r="Y487" i="18" s="1"/>
  <c r="AD487" i="18"/>
  <c r="AL487" i="18"/>
  <c r="DA500" i="21"/>
  <c r="DB500" i="21"/>
  <c r="DC500" i="21"/>
  <c r="BW500" i="21"/>
  <c r="BX500" i="21"/>
  <c r="BZ500" i="21"/>
  <c r="CD500" i="21"/>
  <c r="CE500" i="21"/>
  <c r="CF500" i="21"/>
  <c r="CG500" i="21"/>
  <c r="CH500" i="21"/>
  <c r="BS500" i="21"/>
  <c r="BS501" i="21"/>
  <c r="BS502" i="21"/>
  <c r="BQ500" i="21"/>
  <c r="Z487" i="18" l="1"/>
  <c r="AG487" i="18"/>
  <c r="AI487" i="18" s="1"/>
  <c r="AJ487" i="18" s="1"/>
  <c r="AK487" i="18" s="1"/>
  <c r="AE487" i="18"/>
  <c r="L487" i="18"/>
  <c r="DA499" i="21" l="1"/>
  <c r="DB499" i="21"/>
  <c r="DC499" i="21"/>
  <c r="B486" i="18"/>
  <c r="D486" i="18"/>
  <c r="F486" i="18"/>
  <c r="H486" i="18"/>
  <c r="J486" i="18"/>
  <c r="N486" i="18"/>
  <c r="R486" i="18"/>
  <c r="T486" i="18"/>
  <c r="AC486" i="18"/>
  <c r="AE486" i="18" s="1"/>
  <c r="AD486" i="18"/>
  <c r="AL486" i="18"/>
  <c r="BW499" i="21"/>
  <c r="BX499" i="21" s="1"/>
  <c r="BZ499" i="21"/>
  <c r="CD499" i="21"/>
  <c r="CE499" i="21"/>
  <c r="CF499" i="21"/>
  <c r="CG499" i="21"/>
  <c r="CH499"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A505" i="21" s="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CA504" i="21" s="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CA503" i="21" s="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CA502" i="21" s="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500" i="21" l="1"/>
  <c r="CA501" i="21"/>
  <c r="CA498" i="21"/>
  <c r="CA499" i="21"/>
  <c r="CA497" i="21"/>
  <c r="CA496" i="21"/>
  <c r="CA494" i="21"/>
  <c r="CA495" i="21"/>
  <c r="CA492" i="21"/>
  <c r="CA493" i="21"/>
  <c r="CA490" i="21"/>
  <c r="CA491" i="21"/>
  <c r="BZ506" i="21"/>
  <c r="CA508" i="21" l="1"/>
  <c r="CA509" i="21"/>
  <c r="CA506" i="21"/>
  <c r="CA50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<sst xmlns="http://schemas.openxmlformats.org/spreadsheetml/2006/main" count="3026" uniqueCount="841">
  <si>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</si>
  <si>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</si>
  <si>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</si>
  <si>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</si>
  <si>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</si>
  <si>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</si>
  <si>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</si>
  <si>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</si>
  <si>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</si>
  <si>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</si>
  <si>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</si>
  <si>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</si>
  <si>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</si>
  <si>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</si>
  <si>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</si>
  <si>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</si>
  <si>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</si>
  <si>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</si>
  <si>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</si>
  <si>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</si>
  <si>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</si>
  <si>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</si>
  <si>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</si>
  <si>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</si>
  <si>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</si>
  <si>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</si>
  <si>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</si>
  <si>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</si>
  <si>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</si>
  <si>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</si>
  <si>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</si>
  <si>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</si>
  <si>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</si>
  <si>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</si>
  <si>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</si>
  <si>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</si>
  <si>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</si>
  <si>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</si>
  <si>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</si>
  <si>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</si>
  <si>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</si>
  <si>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</si>
  <si>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</si>
  <si>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</si>
  <si>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</si>
  <si>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</si>
  <si>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</si>
  <si>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</si>
  <si>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</si>
  <si>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</si>
  <si>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</si>
  <si>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</si>
  <si>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</si>
  <si>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</si>
  <si>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</si>
  <si>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</si>
  <si>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</si>
  <si>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</si>
  <si>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</si>
  <si>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</si>
  <si>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</si>
  <si>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</si>
  <si>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</si>
  <si>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</si>
  <si>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</si>
  <si>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</si>
  <si>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</si>
  <si>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</si>
  <si>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</si>
  <si>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</si>
  <si>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</si>
  <si>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</si>
  <si>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</si>
  <si>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</si>
  <si>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</si>
  <si>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</si>
  <si>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</si>
  <si>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</si>
  <si>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</si>
  <si>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</si>
  <si>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</si>
  <si>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</si>
  <si>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</si>
  <si>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</si>
  <si>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</si>
  <si>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</si>
  <si>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</si>
  <si>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</si>
  <si>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</si>
  <si>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</si>
  <si>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</si>
  <si>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</si>
  <si>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</si>
  <si>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</si>
  <si>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</si>
  <si>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</si>
  <si>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</si>
  <si>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</si>
  <si>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</si>
  <si>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</si>
  <si>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</si>
  <si>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</si>
  <si>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</si>
  <si>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</si>
  <si>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</si>
  <si>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</si>
  <si>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</si>
  <si>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</si>
  <si>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</si>
  <si>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</si>
  <si>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</si>
  <si>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</si>
  <si>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</si>
  <si>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</si>
  <si>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</si>
  <si>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</si>
  <si>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</si>
  <si>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</si>
  <si>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</si>
  <si>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</si>
  <si>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</si>
  <si>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</si>
  <si>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</si>
  <si>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</si>
  <si>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</si>
  <si>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</si>
  <si>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</si>
  <si>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</si>
  <si>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</si>
  <si>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</si>
  <si>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</si>
  <si>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</si>
  <si>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</si>
  <si>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</si>
  <si>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</si>
  <si>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</si>
  <si>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</si>
  <si>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</si>
  <si>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</si>
  <si>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</si>
  <si>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</si>
  <si>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</si>
  <si>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</si>
  <si>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</si>
  <si>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</si>
  <si>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</si>
  <si>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</si>
  <si>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</si>
  <si>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</si>
  <si>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</si>
  <si>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</si>
  <si>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</si>
  <si>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</si>
  <si>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</si>
  <si>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</si>
  <si>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</si>
  <si>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</si>
  <si>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</si>
  <si>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</si>
  <si>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</si>
  <si>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</si>
  <si>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</si>
  <si>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</si>
  <si>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</si>
  <si>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</si>
  <si>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</si>
  <si>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</si>
  <si>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</si>
  <si>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</si>
  <si>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</si>
  <si>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</si>
  <si>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</si>
  <si>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</si>
  <si>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</si>
  <si>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</si>
  <si>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</si>
  <si>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</si>
  <si>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</si>
  <si>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</si>
  <si>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</si>
  <si>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</si>
  <si>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</si>
  <si>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</si>
  <si>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</si>
  <si>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</si>
  <si>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</si>
  <si>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</si>
  <si>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</si>
  <si>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</si>
  <si>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</si>
  <si>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</si>
  <si>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</si>
  <si>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</si>
  <si>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</si>
  <si>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</si>
  <si>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</si>
  <si>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</si>
  <si>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</si>
  <si>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</si>
  <si>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</si>
  <si>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</si>
  <si>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</si>
  <si>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</si>
  <si>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</si>
  <si>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</si>
  <si>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</si>
  <si>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</si>
  <si>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</si>
  <si>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</si>
  <si>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</si>
  <si>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</si>
  <si>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</si>
  <si>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</si>
  <si>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</si>
  <si>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</si>
  <si>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</si>
  <si>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</si>
  <si>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</si>
  <si>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</si>
  <si>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</si>
  <si>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</si>
  <si>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</si>
  <si>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</si>
  <si>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</si>
  <si>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</si>
  <si>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</si>
  <si>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</si>
  <si>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</si>
  <si>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</si>
  <si>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</si>
  <si>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</si>
  <si>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</si>
  <si>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</si>
  <si>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</si>
  <si>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</si>
  <si>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</si>
  <si>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</si>
  <si>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</si>
  <si>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</si>
  <si>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</si>
  <si>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</si>
  <si>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</si>
  <si>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</si>
  <si>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</si>
  <si>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</si>
  <si>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</si>
  <si>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</si>
  <si>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</si>
  <si>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</si>
  <si>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</si>
  <si>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</si>
  <si>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</si>
  <si>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</si>
  <si>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</si>
  <si>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</si>
  <si>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</si>
  <si>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</si>
  <si>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</si>
  <si>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</si>
  <si>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</si>
  <si>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</si>
  <si>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</si>
  <si>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</si>
  <si>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</si>
  <si>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</si>
  <si>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</si>
  <si>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</si>
  <si>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</si>
  <si>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</si>
  <si>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</si>
  <si>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</si>
  <si>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</si>
  <si>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</si>
  <si>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</si>
  <si>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</si>
  <si>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</si>
  <si>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</si>
  <si>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</si>
  <si>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</si>
  <si>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</si>
  <si>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</si>
  <si>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</si>
  <si>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</si>
  <si>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</si>
  <si>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</si>
  <si>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</si>
  <si>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</si>
  <si>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</si>
  <si>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</si>
  <si>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</si>
  <si>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</si>
  <si>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</si>
  <si>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</si>
  <si>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</si>
  <si>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</si>
  <si>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</si>
  <si>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</si>
  <si>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</si>
  <si>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</si>
  <si>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</si>
  <si>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</si>
  <si>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</si>
  <si>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</si>
  <si>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</si>
  <si>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</si>
  <si>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</si>
  <si>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</si>
  <si>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</si>
  <si>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</si>
  <si>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</si>
  <si>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</si>
  <si>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</si>
  <si>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</si>
  <si>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</si>
  <si>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</si>
  <si>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</si>
  <si>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</si>
  <si>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</si>
  <si>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</si>
  <si>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</si>
  <si>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</si>
  <si>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</si>
  <si>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</si>
  <si>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</si>
  <si>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</si>
  <si>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</si>
  <si>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</si>
  <si>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</si>
  <si>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</si>
  <si>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</si>
  <si>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</si>
  <si>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</si>
  <si>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</si>
  <si>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</si>
  <si>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</si>
  <si>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</si>
  <si>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</si>
  <si>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</si>
  <si>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</si>
  <si>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</si>
  <si>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</si>
  <si>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</si>
  <si>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</si>
  <si>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</si>
  <si>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</si>
  <si>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</si>
  <si>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</si>
  <si>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</si>
  <si>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</si>
  <si>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</si>
  <si>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</si>
  <si>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</si>
  <si>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</si>
  <si>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</si>
  <si>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</si>
  <si>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</si>
  <si>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</si>
  <si>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</si>
  <si>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</si>
  <si>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</si>
  <si>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</si>
  <si>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</si>
  <si>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</si>
  <si>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</si>
  <si>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</si>
  <si>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</si>
  <si>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</si>
  <si>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</si>
  <si>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</si>
  <si>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</si>
  <si>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</si>
  <si>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</si>
  <si>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</si>
  <si>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</si>
  <si>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</si>
  <si>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</si>
  <si>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</si>
  <si>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</si>
  <si>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</si>
  <si>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</si>
  <si>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</si>
  <si>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</si>
  <si>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</si>
  <si>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</si>
  <si>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</si>
  <si>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</si>
  <si>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</si>
  <si>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</si>
  <si>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</si>
  <si>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</si>
  <si>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</si>
  <si>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</si>
  <si>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</si>
  <si>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</si>
  <si>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</si>
  <si>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</si>
  <si>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</si>
  <si>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</si>
  <si>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</si>
  <si>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</si>
  <si>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</si>
  <si>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</si>
  <si>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</si>
  <si>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</si>
  <si>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</si>
  <si>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</si>
  <si>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</si>
  <si>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</si>
  <si>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</si>
  <si>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</si>
  <si>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</si>
  <si>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</si>
  <si>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</si>
  <si>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</si>
  <si>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</si>
  <si>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</si>
  <si>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</si>
  <si>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</si>
  <si>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</si>
  <si>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</si>
  <si>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</si>
  <si>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</si>
  <si>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</si>
  <si>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</si>
  <si>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</si>
  <si>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</si>
  <si>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</si>
  <si>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</si>
  <si>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</si>
  <si>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</si>
  <si>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</si>
  <si>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</si>
  <si>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</si>
  <si>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</si>
  <si>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</si>
  <si>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</si>
  <si>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</si>
  <si>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</si>
  <si>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</si>
  <si>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</si>
  <si>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</si>
  <si>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</si>
  <si>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</si>
  <si>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</si>
  <si>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</si>
  <si>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</si>
  <si>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</si>
  <si>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</si>
  <si>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</si>
  <si>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</si>
  <si>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</si>
  <si>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</si>
  <si>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</si>
  <si>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</si>
  <si>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</si>
  <si>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</si>
  <si>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</si>
  <si>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</si>
  <si>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</si>
  <si>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</si>
  <si>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</si>
  <si>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</si>
  <si>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</si>
  <si>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</si>
  <si>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</si>
  <si>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</si>
  <si>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</si>
  <si>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</si>
  <si>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</si>
  <si>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</si>
  <si>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</si>
  <si>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</si>
  <si>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</si>
  <si>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</si>
  <si>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</si>
  <si>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</si>
  <si>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</si>
  <si>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</si>
  <si>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</si>
  <si>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</si>
  <si>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</si>
  <si>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</si>
  <si>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</si>
  <si>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</si>
  <si>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</si>
  <si>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</si>
  <si>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</si>
  <si>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</si>
  <si>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</si>
  <si>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</si>
  <si>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</si>
  <si>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</si>
  <si>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</si>
  <si>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</si>
  <si>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</si>
  <si>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</si>
  <si>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</si>
  <si>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</si>
  <si>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</si>
  <si>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</si>
  <si>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</si>
  <si>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</si>
  <si>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</si>
  <si>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</si>
  <si>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</si>
  <si>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</si>
  <si>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</si>
  <si>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</si>
  <si>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</si>
  <si>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</si>
  <si>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</si>
  <si>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</si>
  <si>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</si>
  <si>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</si>
  <si>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</si>
  <si>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</si>
  <si>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</si>
  <si>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</si>
  <si>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</si>
  <si>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</si>
  <si>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</si>
  <si>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</si>
  <si>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</si>
  <si>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</si>
  <si>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</si>
  <si>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</si>
  <si>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</si>
  <si>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</si>
  <si>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</si>
  <si>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</si>
  <si>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</si>
  <si>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</si>
  <si>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</si>
  <si>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</si>
  <si>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</si>
  <si>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</si>
  <si>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</si>
  <si>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</si>
  <si>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</si>
  <si>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</si>
  <si>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</si>
  <si>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</si>
  <si>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</si>
  <si>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</si>
  <si>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</si>
  <si>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</si>
  <si>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</si>
  <si>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</si>
  <si>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</si>
  <si>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</si>
  <si>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</si>
  <si>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</si>
  <si>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</si>
  <si>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</si>
  <si>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</si>
  <si>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</si>
  <si>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</si>
  <si>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</si>
  <si>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</si>
  <si>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</si>
  <si>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</si>
  <si>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</si>
  <si>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</si>
  <si>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</si>
  <si>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</si>
  <si>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</si>
  <si>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</si>
  <si>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</si>
  <si>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</si>
  <si>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</si>
  <si>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</si>
  <si>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</si>
  <si>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</si>
  <si>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</si>
  <si>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</si>
  <si>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</si>
  <si>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</si>
  <si>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</si>
  <si>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</si>
  <si>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</si>
  <si>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</si>
  <si>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</si>
  <si>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</si>
  <si>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</si>
  <si>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</si>
  <si>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</si>
  <si>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</si>
  <si>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</si>
  <si>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</si>
  <si>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</si>
  <si>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</si>
  <si>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</si>
  <si>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</si>
  <si>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</si>
  <si>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</si>
  <si>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</si>
  <si>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</si>
  <si>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</si>
  <si>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</si>
  <si>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</si>
  <si>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</si>
  <si>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</si>
  <si>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</si>
  <si>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</si>
  <si>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</si>
  <si>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</si>
  <si>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</si>
  <si>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</si>
  <si>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</si>
  <si>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</si>
  <si>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</si>
  <si>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</si>
  <si>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</si>
  <si>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</si>
  <si>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</si>
  <si>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</si>
  <si>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</si>
  <si>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</si>
  <si>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</si>
  <si>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</si>
  <si>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</si>
  <si>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</si>
  <si>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</si>
  <si>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</si>
  <si>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</si>
  <si>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</si>
  <si>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</si>
  <si>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</si>
  <si>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</si>
  <si>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</si>
  <si>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</si>
  <si>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</si>
  <si>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</si>
  <si>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</si>
  <si>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</si>
  <si>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</si>
  <si>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</si>
  <si>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</si>
  <si>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</si>
  <si>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</si>
  <si>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</si>
  <si>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</si>
  <si>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</si>
  <si>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</si>
  <si>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</si>
  <si>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</si>
  <si>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</si>
  <si>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</si>
  <si>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</si>
  <si>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</si>
  <si>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</si>
  <si>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</si>
  <si>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</si>
  <si>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</si>
  <si>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</si>
  <si>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</si>
  <si>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</si>
  <si>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</si>
  <si>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</si>
  <si>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</si>
  <si>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</si>
  <si>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</si>
  <si>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</si>
  <si>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</si>
  <si>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</si>
  <si>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</si>
  <si>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</si>
  <si>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</si>
  <si>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</si>
  <si>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</si>
  <si>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</si>
  <si>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</si>
  <si>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</si>
  <si>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</si>
  <si>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</si>
  <si>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</si>
  <si>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</si>
  <si>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</si>
  <si>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</si>
  <si>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</si>
  <si>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</si>
  <si>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</si>
  <si>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</si>
  <si>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</si>
  <si>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</si>
  <si>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</si>
  <si>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</si>
  <si>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</si>
  <si>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</si>
  <si>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</si>
  <si>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</si>
  <si>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</si>
  <si>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</si>
  <si>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</si>
  <si>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</si>
  <si>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</si>
  <si>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</si>
  <si>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</si>
  <si>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</si>
  <si>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</si>
  <si>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</si>
  <si>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</si>
  <si>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</si>
  <si>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</si>
  <si>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</si>
  <si>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</si>
  <si>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</si>
  <si>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</si>
  <si>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</si>
  <si>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</si>
  <si>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</si>
  <si>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</si>
  <si>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</si>
  <si>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</si>
  <si>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</si>
  <si>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</si>
  <si>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</si>
  <si>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</si>
  <si>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</si>
  <si>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</si>
  <si>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</si>
  <si>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</si>
  <si>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</si>
  <si>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</si>
  <si>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</si>
  <si>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</si>
  <si>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</si>
  <si>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</si>
  <si>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</si>
  <si>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</si>
  <si>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</si>
  <si>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</si>
  <si>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</si>
  <si>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</si>
  <si>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</si>
  <si>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</si>
  <si>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</si>
  <si>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</si>
  <si>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</si>
  <si>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</si>
  <si>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</si>
  <si>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</si>
  <si>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</si>
  <si>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</si>
  <si>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</si>
  <si>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</si>
  <si>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</si>
  <si>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</si>
  <si>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</si>
  <si>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</si>
  <si>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</si>
  <si>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</si>
  <si>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</si>
  <si>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</si>
  <si>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</si>
  <si>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</si>
  <si>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</si>
  <si>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</si>
  <si>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</si>
  <si>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</si>
  <si>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</si>
  <si>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</si>
  <si>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</si>
  <si>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</si>
  <si>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</si>
  <si>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</si>
  <si>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</si>
  <si>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</si>
  <si>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</si>
  <si>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</si>
  <si>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</si>
  <si>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</si>
  <si>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</si>
  <si>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</si>
  <si>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</si>
  <si>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</si>
  <si>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</si>
  <si>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</si>
  <si>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</si>
  <si>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</si>
  <si>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</si>
  <si>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</si>
  <si>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</si>
  <si>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</si>
  <si>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</si>
  <si>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</si>
  <si>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</si>
  <si>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</si>
  <si>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</si>
  <si>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</si>
  <si>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</si>
  <si>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</si>
  <si>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</si>
  <si>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</si>
  <si>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</si>
  <si>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</si>
  <si>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</si>
  <si>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</si>
  <si>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</si>
  <si>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</si>
  <si>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</si>
  <si>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</si>
  <si>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</si>
  <si>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</si>
  <si>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</si>
  <si>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</si>
  <si>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</si>
  <si>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</si>
  <si>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</si>
  <si>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</si>
  <si>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</si>
  <si>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</si>
  <si>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</si>
  <si>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</si>
  <si>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</si>
  <si>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</si>
  <si>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</si>
  <si>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</si>
  <si>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</si>
  <si>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</si>
  <si>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</si>
  <si>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</si>
  <si>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</si>
  <si>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</si>
  <si>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</si>
  <si>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</si>
  <si>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</si>
  <si>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</si>
  <si>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</si>
  <si>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</si>
  <si>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</si>
  <si>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</si>
  <si>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</si>
  <si>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</si>
  <si>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</si>
  <si>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</si>
  <si>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</si>
  <si>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</si>
  <si>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</si>
  <si>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2024</t>
  </si>
  <si>
    <t>August 2024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</si>
</sst>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+Charts'!$B$208:$B$509</c:f>
              <c:strCache>
                <c:ptCount val="30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strCache>
            </c:strRef>
          </c:cat>
          <c:val>
            <c:numRef>
              <c:f>'From State&amp;Country +Charts'!$BW$208:$BW$509</c:f>
              <c:numCache>
                <c:formatCode>_(* #,##0_);_(* \(#,##0\);_(* "-"??_);_(@_)</c:formatCode>
                <c:ptCount val="302"/>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pt idx="292">
                  <c:v>164934</c:v>
                </c:pt>
                <c:pt idx="293">
                  <c:v>164371</c:v>
                </c:pt>
                <c:pt idx="294">
                  <c:v>163182</c:v>
                </c:pt>
                <c:pt idx="295">
                  <c:v>163845</c:v>
                </c:pt>
                <c:pt idx="296">
                  <c:v>162603</c:v>
                </c:pt>
                <c:pt idx="297">
                  <c:v>163109</c:v>
                </c:pt>
                <c:pt idx="298">
                  <c:v>163163</c:v>
                </c:pt>
                <c:pt idx="299">
                  <c:v>161746</c:v>
                </c:pt>
                <c:pt idx="300">
                  <c:v>162351</c:v>
                </c:pt>
                <c:pt idx="301">
                  <c:v>161470</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10"/>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+Charts'!$B$208:$B$509</c:f>
              <c:strCache>
                <c:ptCount val="30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strCache>
            </c:strRef>
          </c:cat>
          <c:val>
            <c:numRef>
              <c:f>'From State&amp;Country +Charts'!$BX$208:$BX$509</c:f>
              <c:numCache>
                <c:formatCode>0.0%</c:formatCode>
                <c:ptCount val="302"/>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pt idx="292">
                  <c:v>-8.9803374041841688E-2</c:v>
                </c:pt>
                <c:pt idx="293">
                  <c:v>-8.0663113209130111E-2</c:v>
                </c:pt>
                <c:pt idx="294">
                  <c:v>-8.725710642010942E-2</c:v>
                </c:pt>
                <c:pt idx="295">
                  <c:v>-7.7693403209736167E-2</c:v>
                </c:pt>
                <c:pt idx="296">
                  <c:v>-7.8141122311294553E-2</c:v>
                </c:pt>
                <c:pt idx="297">
                  <c:v>-6.6502984621900185E-2</c:v>
                </c:pt>
                <c:pt idx="298">
                  <c:v>-6.4378691438729319E-2</c:v>
                </c:pt>
                <c:pt idx="299">
                  <c:v>-6.7160348576339013E-2</c:v>
                </c:pt>
                <c:pt idx="300">
                  <c:v>-5.6032979045049669E-2</c:v>
                </c:pt>
                <c:pt idx="301">
                  <c:v>-5.0734861845972978E-2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10"/>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+Charts'!$B$208:$B$509</c:f>
              <c:strCache>
                <c:ptCount val="30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strCache>
            </c:strRef>
          </c:cat>
          <c:val>
            <c:numRef>
              <c:f>'From State&amp;Country +Charts'!$CD$208:$CD$509</c:f>
              <c:numCache>
                <c:formatCode>_(* #,##0_);_(* \(#,##0\);_(* "-"??_);_(@_)</c:formatCode>
                <c:ptCount val="302"/>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pt idx="292">
                  <c:v>29929</c:v>
                </c:pt>
                <c:pt idx="293">
                  <c:v>29649</c:v>
                </c:pt>
                <c:pt idx="294">
                  <c:v>29317</c:v>
                </c:pt>
                <c:pt idx="295">
                  <c:v>29270</c:v>
                </c:pt>
                <c:pt idx="296">
                  <c:v>28860</c:v>
                </c:pt>
                <c:pt idx="297">
                  <c:v>28960</c:v>
                </c:pt>
                <c:pt idx="298">
                  <c:v>28927</c:v>
                </c:pt>
                <c:pt idx="299">
                  <c:v>28599</c:v>
                </c:pt>
                <c:pt idx="300">
                  <c:v>28509</c:v>
                </c:pt>
                <c:pt idx="301">
                  <c:v>28215</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+Charts'!$B$208:$B$509</c:f>
              <c:strCache>
                <c:ptCount val="30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strCache>
            </c:strRef>
          </c:cat>
          <c:val>
            <c:numRef>
              <c:f>'From State&amp;Country +Charts'!$CE$208:$CE$509</c:f>
              <c:numCache>
                <c:formatCode>_(* #,##0_);_(* \(#,##0\);_(* "-"??_);_(@_)</c:formatCode>
                <c:ptCount val="302"/>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pt idx="292">
                  <c:v>17029</c:v>
                </c:pt>
                <c:pt idx="293">
                  <c:v>17114</c:v>
                </c:pt>
                <c:pt idx="294">
                  <c:v>16951</c:v>
                </c:pt>
                <c:pt idx="295">
                  <c:v>17045</c:v>
                </c:pt>
                <c:pt idx="296">
                  <c:v>16919</c:v>
                </c:pt>
                <c:pt idx="297">
                  <c:v>16905</c:v>
                </c:pt>
                <c:pt idx="298">
                  <c:v>16828</c:v>
                </c:pt>
                <c:pt idx="299">
                  <c:v>16684</c:v>
                </c:pt>
                <c:pt idx="300">
                  <c:v>16769</c:v>
                </c:pt>
                <c:pt idx="301">
                  <c:v>16786</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+Charts'!$B$208:$B$509</c:f>
              <c:strCache>
                <c:ptCount val="30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strCache>
            </c:strRef>
          </c:cat>
          <c:val>
            <c:numRef>
              <c:f>'From State&amp;Country +Charts'!$CF$208:$CF$509</c:f>
              <c:numCache>
                <c:formatCode>_(* #,##0_);_(* \(#,##0\);_(* "-"??_);_(@_)</c:formatCode>
                <c:ptCount val="302"/>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pt idx="292">
                  <c:v>10602</c:v>
                </c:pt>
                <c:pt idx="293">
                  <c:v>10651</c:v>
                </c:pt>
                <c:pt idx="294">
                  <c:v>10667</c:v>
                </c:pt>
                <c:pt idx="295">
                  <c:v>10763</c:v>
                </c:pt>
                <c:pt idx="296">
                  <c:v>10744</c:v>
                </c:pt>
                <c:pt idx="297">
                  <c:v>10825</c:v>
                </c:pt>
                <c:pt idx="298">
                  <c:v>10880</c:v>
                </c:pt>
                <c:pt idx="299">
                  <c:v>10871</c:v>
                </c:pt>
                <c:pt idx="300">
                  <c:v>10916</c:v>
                </c:pt>
                <c:pt idx="301">
                  <c:v>10914</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+Charts'!$B$208:$B$509</c:f>
              <c:strCache>
                <c:ptCount val="30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strCache>
            </c:strRef>
          </c:cat>
          <c:val>
            <c:numRef>
              <c:f>'From State&amp;Country +Charts'!$CG$208:$CG$509</c:f>
              <c:numCache>
                <c:formatCode>_(* #,##0_);_(* \(#,##0\);_(* "-"??_);_(@_)</c:formatCode>
                <c:ptCount val="302"/>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pt idx="292">
                  <c:v>6746</c:v>
                </c:pt>
                <c:pt idx="293">
                  <c:v>6787</c:v>
                </c:pt>
                <c:pt idx="294">
                  <c:v>6765</c:v>
                </c:pt>
                <c:pt idx="295">
                  <c:v>6813</c:v>
                </c:pt>
                <c:pt idx="296">
                  <c:v>6786</c:v>
                </c:pt>
                <c:pt idx="297">
                  <c:v>6832</c:v>
                </c:pt>
                <c:pt idx="298">
                  <c:v>6825</c:v>
                </c:pt>
                <c:pt idx="299">
                  <c:v>6810</c:v>
                </c:pt>
                <c:pt idx="300">
                  <c:v>6842</c:v>
                </c:pt>
                <c:pt idx="301">
                  <c:v>6782</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+Charts'!$B$208:$B$509</c:f>
              <c:strCache>
                <c:ptCount val="30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pt idx="298">
                  <c:v>May 24</c:v>
                </c:pt>
                <c:pt idx="299">
                  <c:v>Jun 24</c:v>
                </c:pt>
                <c:pt idx="300">
                  <c:v>Jul 24</c:v>
                </c:pt>
                <c:pt idx="301">
                  <c:v>Aug 24</c:v>
                </c:pt>
              </c:strCache>
            </c:strRef>
          </c:cat>
          <c:val>
            <c:numRef>
              <c:f>'From State&amp;Country +Charts'!$CH$208:$CH$509</c:f>
              <c:numCache>
                <c:formatCode>_(* #,##0_);_(* \(#,##0\);_(* "-"??_);_(@_)</c:formatCode>
                <c:ptCount val="302"/>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pt idx="292">
                  <c:v>5443</c:v>
                </c:pt>
                <c:pt idx="293">
                  <c:v>5409</c:v>
                </c:pt>
                <c:pt idx="294">
                  <c:v>5333</c:v>
                </c:pt>
                <c:pt idx="295">
                  <c:v>5315</c:v>
                </c:pt>
                <c:pt idx="296">
                  <c:v>5229</c:v>
                </c:pt>
                <c:pt idx="297">
                  <c:v>5239</c:v>
                </c:pt>
                <c:pt idx="298">
                  <c:v>5254</c:v>
                </c:pt>
                <c:pt idx="299">
                  <c:v>5208</c:v>
                </c:pt>
                <c:pt idx="300">
                  <c:v>5254</c:v>
                </c:pt>
                <c:pt idx="301">
                  <c:v>5269</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10"/>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8889649698390804"/>
          <c:y val="0.11432219057311646"/>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29510.5</c:v>
                </c:pt>
                <c:pt idx="1">
                  <c:v>135959.5</c:v>
                </c:pt>
                <c:pt idx="2">
                  <c:v>215372</c:v>
                </c:pt>
                <c:pt idx="3">
                  <c:v>27664.5</c:v>
                </c:pt>
                <c:pt idx="4">
                  <c:v>1242285.5</c:v>
                </c:pt>
                <c:pt idx="5">
                  <c:v>172980</c:v>
                </c:pt>
                <c:pt idx="6">
                  <c:v>28262</c:v>
                </c:pt>
                <c:pt idx="7">
                  <c:v>6295.5</c:v>
                </c:pt>
                <c:pt idx="8">
                  <c:v>190869</c:v>
                </c:pt>
                <c:pt idx="9">
                  <c:v>86584</c:v>
                </c:pt>
                <c:pt idx="10">
                  <c:v>93794.5</c:v>
                </c:pt>
                <c:pt idx="11">
                  <c:v>225902.5</c:v>
                </c:pt>
                <c:pt idx="12">
                  <c:v>124034.5</c:v>
                </c:pt>
                <c:pt idx="13">
                  <c:v>47660</c:v>
                </c:pt>
                <c:pt idx="14">
                  <c:v>36079.5</c:v>
                </c:pt>
                <c:pt idx="15">
                  <c:v>47935.5</c:v>
                </c:pt>
                <c:pt idx="16">
                  <c:v>23330</c:v>
                </c:pt>
                <c:pt idx="17">
                  <c:v>35682.5</c:v>
                </c:pt>
                <c:pt idx="18">
                  <c:v>13449.5</c:v>
                </c:pt>
                <c:pt idx="19">
                  <c:v>49131</c:v>
                </c:pt>
                <c:pt idx="20">
                  <c:v>60637</c:v>
                </c:pt>
                <c:pt idx="21">
                  <c:v>97247</c:v>
                </c:pt>
                <c:pt idx="22">
                  <c:v>77546.5</c:v>
                </c:pt>
                <c:pt idx="23">
                  <c:v>15491</c:v>
                </c:pt>
                <c:pt idx="24">
                  <c:v>60831</c:v>
                </c:pt>
                <c:pt idx="25">
                  <c:v>122720</c:v>
                </c:pt>
                <c:pt idx="26">
                  <c:v>27596.5</c:v>
                </c:pt>
                <c:pt idx="27">
                  <c:v>120868</c:v>
                </c:pt>
                <c:pt idx="28">
                  <c:v>14635.5</c:v>
                </c:pt>
                <c:pt idx="29">
                  <c:v>53352</c:v>
                </c:pt>
                <c:pt idx="30">
                  <c:v>48886</c:v>
                </c:pt>
                <c:pt idx="31">
                  <c:v>113773</c:v>
                </c:pt>
                <c:pt idx="32">
                  <c:v>81567.5</c:v>
                </c:pt>
                <c:pt idx="33">
                  <c:v>22500.5</c:v>
                </c:pt>
                <c:pt idx="34">
                  <c:v>78346.5</c:v>
                </c:pt>
                <c:pt idx="35">
                  <c:v>44955</c:v>
                </c:pt>
                <c:pt idx="36">
                  <c:v>711920</c:v>
                </c:pt>
                <c:pt idx="37">
                  <c:v>71673.5</c:v>
                </c:pt>
                <c:pt idx="38">
                  <c:v>7701</c:v>
                </c:pt>
                <c:pt idx="39">
                  <c:v>33483.5</c:v>
                </c:pt>
                <c:pt idx="40">
                  <c:v>19689.5</c:v>
                </c:pt>
                <c:pt idx="41">
                  <c:v>52318.5</c:v>
                </c:pt>
                <c:pt idx="42">
                  <c:v>292095</c:v>
                </c:pt>
                <c:pt idx="43">
                  <c:v>106837.5</c:v>
                </c:pt>
                <c:pt idx="44">
                  <c:v>8603</c:v>
                </c:pt>
                <c:pt idx="45">
                  <c:v>95921</c:v>
                </c:pt>
                <c:pt idx="46">
                  <c:v>7242.5</c:v>
                </c:pt>
                <c:pt idx="47">
                  <c:v>59734.5</c:v>
                </c:pt>
                <c:pt idx="48">
                  <c:v>27590</c:v>
                </c:pt>
                <c:pt idx="49">
                  <c:v>10331</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Data'!A$496</f>
        <v>45505</v>
      </c>
      <c r="E3" s="83"/>
      <c r="F3" s="84"/>
      <c r="G3" s="85" t="s">
        <v>628</v>
      </c>
      <c r="H3" s="86">
        <f>D3</f>
        <v>45505</v>
      </c>
      <c r="I3" s="87"/>
    </row>
    <row r="4" spans="2:10" ht="21.45" customHeight="1" thickBot="1" x14ac:dyDescent="0.35">
      <c r="B4" s="74"/>
      <c r="C4" s="132" t="s">
        <v>839</v>
      </c>
      <c r="D4" s="132" t="s">
        <v>822</v>
      </c>
      <c r="E4" s="129" t="s">
        <v>323</v>
      </c>
      <c r="F4" s="75" t="str">
        <f>C4</f>
        <v>2024</v>
      </c>
      <c r="G4" s="73" t="str">
        <f>D4</f>
        <v>2023</v>
      </c>
      <c r="H4" s="76" t="s">
        <v>323</v>
      </c>
      <c r="I4" s="34"/>
    </row>
    <row r="5" spans="2:10" ht="25.35" customHeight="1" thickTop="1" x14ac:dyDescent="0.25">
      <c r="B5" s="119" t="s">
        <v>316</v>
      </c>
      <c r="C5" s="78">
        <f>'OSDR Data'!AG$496</f>
        <v>16376</v>
      </c>
      <c r="D5" s="77">
        <f>'OSDR Data'!AC$484</f>
        <v>17257</v>
      </c>
      <c r="E5" s="130">
        <f>IFERROR(ROUND(((C5-D5)/D5)*100,1),100)</f>
        <v>-5.0999999999999996</v>
      </c>
      <c r="F5" s="79">
        <f>'OSDR Data'!AD$496</f>
        <v>161470</v>
      </c>
      <c r="G5" s="77">
        <f>'OSDR Data'!AD$484</f>
        <v>170100</v>
      </c>
      <c r="H5" s="80">
        <f>ROUND(((F5-G5)/G5)*100,1)</f>
        <v>-5.0999999999999996</v>
      </c>
      <c r="I5" s="35"/>
      <c r="J5" s="36" t="s">
        <v>320</v>
      </c>
    </row>
    <row r="6" spans="2:10" ht="25.35" customHeight="1" thickBot="1" x14ac:dyDescent="0.3">
      <c r="B6" s="128" t="s">
        <v>649</v>
      </c>
      <c r="C6" s="106">
        <f>ROUND(C5/$J16,0)</f>
        <v>4094</v>
      </c>
      <c r="D6" s="127">
        <f>ROUND(D5/$J17,0)</f>
        <v>4314</v>
      </c>
      <c r="E6" s="131">
        <f>IFERROR(ROUND(((C6-D6)/D6)*100,1),100)</f>
        <v>-5.0999999999999996</v>
      </c>
      <c r="F6" s="107">
        <f>ROUND(F5/$H27,0)</f>
        <v>3105</v>
      </c>
      <c r="G6" s="127">
        <f>ROUND(G5/$H28,0)</f>
        <v>3271</v>
      </c>
      <c r="H6" s="108">
        <f>ROUND(((F6-G6)/G6)*100,1)</f>
        <v>-5.0999999999999996</v>
      </c>
      <c r="I6" s="35"/>
      <c r="J6" s="58">
        <f>C5-D5</f>
        <v>-881</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Data'!B$496</f>
        <v>2863</v>
      </c>
      <c r="D8" s="94">
        <f>'OSDR Data'!B$484</f>
        <v>3157</v>
      </c>
      <c r="E8" s="96">
        <f t="shared" ref="E8:E12" si="0">IFERROR(ROUND(((C8-D8)/D8)*100,1),100)</f>
        <v>-9.3000000000000007</v>
      </c>
      <c r="F8" s="97">
        <f>'OSDR Data'!D$496</f>
        <v>28215</v>
      </c>
      <c r="G8" s="94">
        <f>'OSDR Data'!D$484</f>
        <v>31461</v>
      </c>
      <c r="H8" s="98">
        <f>ROUND(((F8-G8)/G8)*100,1)</f>
        <v>-10.3</v>
      </c>
      <c r="I8" s="37"/>
    </row>
    <row r="9" spans="2:10" ht="20.85" customHeight="1" x14ac:dyDescent="0.25">
      <c r="B9" s="99" t="s">
        <v>318</v>
      </c>
      <c r="C9" s="101">
        <f>'OSDR Data'!F$496</f>
        <v>1630</v>
      </c>
      <c r="D9" s="100">
        <f>'OSDR Data'!F$484</f>
        <v>1613</v>
      </c>
      <c r="E9" s="102">
        <f t="shared" si="0"/>
        <v>1.1000000000000001</v>
      </c>
      <c r="F9" s="103">
        <f>'OSDR Data'!H$496</f>
        <v>16786</v>
      </c>
      <c r="G9" s="100">
        <f>'OSDR Data'!H$484</f>
        <v>17513</v>
      </c>
      <c r="H9" s="104">
        <f>ROUND(((F9-G9)/G9)*100,1)</f>
        <v>-4.2</v>
      </c>
      <c r="I9" s="37"/>
    </row>
    <row r="10" spans="2:10" ht="20.85" customHeight="1" x14ac:dyDescent="0.25">
      <c r="B10" s="99" t="s">
        <v>319</v>
      </c>
      <c r="C10" s="101">
        <f>'OSDR Data'!J$496</f>
        <v>1167</v>
      </c>
      <c r="D10" s="100">
        <f>'OSDR Data'!J$484</f>
        <v>1169</v>
      </c>
      <c r="E10" s="102">
        <f t="shared" si="0"/>
        <v>-0.2</v>
      </c>
      <c r="F10" s="103">
        <f>'OSDR Data'!L$496</f>
        <v>10914</v>
      </c>
      <c r="G10" s="100">
        <f>'OSDR Data'!L$484</f>
        <v>10759</v>
      </c>
      <c r="H10" s="104">
        <f>ROUND(((F10-G10)/G10)*100,1)</f>
        <v>1.4</v>
      </c>
      <c r="I10" s="37"/>
    </row>
    <row r="11" spans="2:10" ht="20.85" customHeight="1" x14ac:dyDescent="0.25">
      <c r="B11" s="93" t="s">
        <v>647</v>
      </c>
      <c r="C11" s="95">
        <f>'OSDR Data'!N$496</f>
        <v>665</v>
      </c>
      <c r="D11" s="94">
        <f>'OSDR Data'!N$484</f>
        <v>725</v>
      </c>
      <c r="E11" s="96">
        <f t="shared" si="0"/>
        <v>-8.3000000000000007</v>
      </c>
      <c r="F11" s="97">
        <f>'OSDR Data'!P$496</f>
        <v>6782</v>
      </c>
      <c r="G11" s="94">
        <f>'OSDR Data'!P$484</f>
        <v>6999</v>
      </c>
      <c r="H11" s="98">
        <f>ROUND(((F11-G11)/G11)*100,1)</f>
        <v>-3.1</v>
      </c>
      <c r="I11" s="37"/>
    </row>
    <row r="12" spans="2:10" ht="20.85" customHeight="1" thickBot="1" x14ac:dyDescent="0.3">
      <c r="B12" s="105" t="s">
        <v>648</v>
      </c>
      <c r="C12" s="89">
        <f>'OSDR Data'!R$496</f>
        <v>554</v>
      </c>
      <c r="D12" s="88">
        <f>'OSDR Data'!R$484</f>
        <v>539</v>
      </c>
      <c r="E12" s="90">
        <f t="shared" si="0"/>
        <v>2.8</v>
      </c>
      <c r="F12" s="91">
        <f>'OSDR Data'!T$496</f>
        <v>5269</v>
      </c>
      <c r="G12" s="88">
        <f>'OSDR Data'!T$484</f>
        <v>5681</v>
      </c>
      <c r="H12" s="92">
        <f>ROUND(((F12-G12)/G12)*100,1)</f>
        <v>-7.3</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+Charts'!$BU$508+1</f>
        <v>45505</v>
      </c>
      <c r="E16" s="209"/>
      <c r="F16" s="61" t="s">
        <v>818</v>
      </c>
      <c r="G16" s="208">
        <f>'From State&amp;Country +Charts'!$BU$509</f>
        <v>45535</v>
      </c>
      <c r="H16" s="209"/>
      <c r="I16" s="64" t="s">
        <v>838</v>
      </c>
      <c r="J16" s="109" t="str">
        <f>LEFT(I16,1)</f>
        <v>4</v>
      </c>
    </row>
    <row r="17" spans="2:10" ht="20.399999999999999" customHeight="1" x14ac:dyDescent="0.25">
      <c r="B17" s="62" t="s">
        <v>636</v>
      </c>
      <c r="C17" s="63"/>
      <c r="D17" s="208">
        <f>'From State&amp;Country +Charts'!$BU$496+1</f>
        <v>45139</v>
      </c>
      <c r="E17" s="209"/>
      <c r="F17" s="61" t="s">
        <v>818</v>
      </c>
      <c r="G17" s="208">
        <f>'From State&amp;Country +Charts'!$BU$497</f>
        <v>45169</v>
      </c>
      <c r="H17" s="209"/>
      <c r="I17" s="64" t="s">
        <v>838</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4094</v>
      </c>
      <c r="H19" s="123"/>
      <c r="I19" s="125"/>
      <c r="J19" s="126"/>
    </row>
    <row r="20" spans="2:10" ht="20.399999999999999" customHeight="1" x14ac:dyDescent="0.25">
      <c r="B20" s="113" t="s">
        <v>650</v>
      </c>
      <c r="C20" s="111"/>
      <c r="D20" s="114"/>
      <c r="E20" s="111"/>
      <c r="F20" s="112"/>
      <c r="G20" s="115">
        <f>D6</f>
        <v>4314</v>
      </c>
      <c r="H20" s="123"/>
      <c r="I20" s="125"/>
      <c r="J20" s="126"/>
    </row>
    <row r="21" spans="2:10" ht="20.399999999999999" customHeight="1" x14ac:dyDescent="0.25">
      <c r="B21" s="113"/>
      <c r="C21" s="111"/>
      <c r="D21" s="111"/>
      <c r="E21" s="111" t="s">
        <v>494</v>
      </c>
      <c r="F21" s="112"/>
      <c r="G21" s="116">
        <f>G19-G20</f>
        <v>-220</v>
      </c>
      <c r="H21" s="186">
        <f>G21/G20</f>
        <v>-5.0996754751970332E-2</v>
      </c>
      <c r="I21" s="125"/>
      <c r="J21" s="126"/>
    </row>
    <row r="23" spans="2:10" ht="20.100000000000001" customHeight="1" x14ac:dyDescent="0.25">
      <c r="B23" s="110" t="s">
        <v>493</v>
      </c>
      <c r="C23" s="111"/>
      <c r="D23" s="111"/>
      <c r="E23" s="111"/>
      <c r="F23" s="112"/>
      <c r="G23" s="115">
        <f>C5</f>
        <v>16376</v>
      </c>
      <c r="H23" s="34"/>
      <c r="I23" s="34"/>
    </row>
    <row r="24" spans="2:10" ht="20.100000000000001" customHeight="1" x14ac:dyDescent="0.25">
      <c r="B24" s="113" t="s">
        <v>632</v>
      </c>
      <c r="C24" s="111"/>
      <c r="D24" s="114"/>
      <c r="E24" s="111"/>
      <c r="F24" s="112"/>
      <c r="G24" s="115">
        <f>D5</f>
        <v>17257</v>
      </c>
      <c r="H24" s="34"/>
      <c r="I24" s="34"/>
    </row>
    <row r="25" spans="2:10" ht="20.100000000000001" customHeight="1" x14ac:dyDescent="0.25">
      <c r="B25" s="113"/>
      <c r="C25" s="111"/>
      <c r="D25" s="111"/>
      <c r="E25" s="111" t="s">
        <v>494</v>
      </c>
      <c r="F25" s="112"/>
      <c r="G25" s="116">
        <f>G23-G24</f>
        <v>-881</v>
      </c>
      <c r="H25" s="38"/>
    </row>
    <row r="27" spans="2:10" ht="20.100000000000001" customHeight="1" x14ac:dyDescent="0.25">
      <c r="B27" s="110" t="s">
        <v>629</v>
      </c>
      <c r="C27" s="111"/>
      <c r="D27" s="111"/>
      <c r="E27" s="111"/>
      <c r="F27" s="112"/>
      <c r="G27" s="115">
        <f>F5</f>
        <v>161470</v>
      </c>
      <c r="H27" s="117">
        <v>52</v>
      </c>
    </row>
    <row r="28" spans="2:10" ht="20.100000000000001" customHeight="1" x14ac:dyDescent="0.25">
      <c r="B28" s="113" t="s">
        <v>630</v>
      </c>
      <c r="C28" s="111"/>
      <c r="D28" s="114"/>
      <c r="E28" s="111"/>
      <c r="F28" s="112"/>
      <c r="G28" s="115">
        <f>G5</f>
        <v>170100</v>
      </c>
      <c r="H28" s="117">
        <v>52</v>
      </c>
    </row>
    <row r="29" spans="2:10" ht="20.100000000000001" customHeight="1" x14ac:dyDescent="0.25">
      <c r="B29" s="113"/>
      <c r="C29" s="111"/>
      <c r="D29" s="111"/>
      <c r="E29" s="111" t="s">
        <v>494</v>
      </c>
      <c r="F29" s="112"/>
      <c r="G29" s="116">
        <f>G27-G28</f>
        <v>-8630</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W490" activePane="bottomRight" state="frozen"/>
      <selection activeCell="A360" sqref="A360:IV360"/>
      <selection pane="topRight" activeCell="A360" sqref="A360:IV360"/>
      <selection pane="bottomLeft" activeCell="A360" sqref="A360:IV360"/>
      <selection pane="bottomRight" activeCell="AM483" sqref="B483:AM496"/>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8.6769029728846786E-2</v>
      </c>
    </row>
    <row r="484" spans="1:39" x14ac:dyDescent="0.3">
      <c r="A484" s="32">
        <v>45139</v>
      </c>
      <c r="B484" s="194">
        <f>'From State&amp;Country +Charts'!H497</f>
        <v>3157</v>
      </c>
      <c r="C484" s="194"/>
      <c r="D484" s="194">
        <f t="shared" ref="D484:D493" si="603">SUM(B473:B484)</f>
        <v>31461</v>
      </c>
      <c r="E484" s="194"/>
      <c r="F484" s="194">
        <f>'From State&amp;Country +Charts'!AN497</f>
        <v>1613</v>
      </c>
      <c r="G484" s="194"/>
      <c r="H484" s="194">
        <f t="shared" ref="H484:H496" si="604">SUM(F473:F484)</f>
        <v>17513</v>
      </c>
      <c r="I484" s="194"/>
      <c r="J484" s="194">
        <f>'From State&amp;Country +Charts'!AT497</f>
        <v>1169</v>
      </c>
      <c r="K484" s="194"/>
      <c r="L484" s="194">
        <f t="shared" ref="L484:L496" si="605">SUM(J473:J484)</f>
        <v>10759</v>
      </c>
      <c r="M484" s="194"/>
      <c r="N484" s="4">
        <f>'From State&amp;Country +Charts'!F497</f>
        <v>725</v>
      </c>
      <c r="O484" s="194"/>
      <c r="P484" s="194">
        <f t="shared" ref="P484:P496" si="606">SUM(N473:N484)</f>
        <v>6999</v>
      </c>
      <c r="Q484" s="194"/>
      <c r="R484" s="4">
        <f>'From State&amp;Country +Charts'!O497</f>
        <v>539</v>
      </c>
      <c r="S484" s="194"/>
      <c r="T484" s="194">
        <f t="shared" ref="T484:T496" si="607">SUM(R473:R484)</f>
        <v>5681</v>
      </c>
      <c r="U484" s="52"/>
      <c r="V484" s="67">
        <f t="shared" ref="V484:V496" si="608">B484/AC484</f>
        <v>0.18294025612794809</v>
      </c>
      <c r="W484" s="67">
        <f t="shared" ref="W484:W496" si="609">F484/AC484</f>
        <v>9.3469316798980129E-2</v>
      </c>
      <c r="X484" s="67">
        <f t="shared" ref="X484:X496" si="610">J484/AC484</f>
        <v>6.7740626991945302E-2</v>
      </c>
      <c r="Y484" s="7">
        <f t="shared" ref="Y484:Y496" si="611">N484/AC484</f>
        <v>4.2011937184910468E-2</v>
      </c>
      <c r="Z484" s="7">
        <f t="shared" ref="Z484:Z496" si="612">R484/AC484</f>
        <v>3.1233702265747232E-2</v>
      </c>
      <c r="AA484" s="52"/>
      <c r="AB484" s="52"/>
      <c r="AC484" s="194">
        <f>'From State&amp;Country +Charts'!BR497</f>
        <v>17257</v>
      </c>
      <c r="AD484" s="194">
        <f t="shared" ref="AD484:AD496" si="613">SUM(AC473:AC484)</f>
        <v>170100</v>
      </c>
      <c r="AE484" s="68">
        <f t="shared" ref="AE484:AE496" si="614">(AC484/AC472)-1</f>
        <v>-9.8615826586576083E-2</v>
      </c>
      <c r="AF484" s="52"/>
      <c r="AG484" s="194">
        <f t="shared" ref="AG484:AG496" si="615">AC484</f>
        <v>17257</v>
      </c>
      <c r="AH484" s="194">
        <v>10001</v>
      </c>
      <c r="AI484" s="194">
        <f t="shared" ref="AI484:AI496" si="616">AG484-AH484</f>
        <v>7256</v>
      </c>
      <c r="AJ484" s="194">
        <f t="shared" ref="AJ484:AJ496" si="617">SUM(AI473:AI484)</f>
        <v>37993</v>
      </c>
      <c r="AK484" s="194">
        <f t="shared" ref="AK484:AK496" si="618">AJ484/12</f>
        <v>3166.0833333333335</v>
      </c>
      <c r="AL484" s="194">
        <f t="shared" ref="AL484:AL496" si="619">SUM(AH473:AH484)</f>
        <v>132107</v>
      </c>
      <c r="AM484" s="69">
        <v>9.120936431592977E-2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8.5658153241650298E-2</v>
      </c>
    </row>
    <row r="486" spans="1:39" x14ac:dyDescent="0.3">
      <c r="A486" s="32">
        <v>45200</v>
      </c>
      <c r="B486" s="194">
        <f>'From State&amp;Country +Charts'!H499</f>
        <v>2409</v>
      </c>
      <c r="C486" s="194"/>
      <c r="D486" s="194">
        <f t="shared" si="603"/>
        <v>30268</v>
      </c>
      <c r="E486" s="194"/>
      <c r="F486" s="194">
        <f>'From State&amp;Country +Charts'!AN499</f>
        <v>1381</v>
      </c>
      <c r="G486" s="194"/>
      <c r="H486" s="194">
        <f t="shared" si="604"/>
        <v>17096</v>
      </c>
      <c r="I486" s="194"/>
      <c r="J486" s="194">
        <f>'From State&amp;Country +Charts'!AT499</f>
        <v>848</v>
      </c>
      <c r="K486" s="194"/>
      <c r="L486" s="194">
        <f t="shared" si="605"/>
        <v>10620</v>
      </c>
      <c r="M486" s="194"/>
      <c r="N486" s="4">
        <f>'From State&amp;Country +Charts'!F499</f>
        <v>548</v>
      </c>
      <c r="O486" s="194"/>
      <c r="P486" s="194">
        <f t="shared" si="606"/>
        <v>6775</v>
      </c>
      <c r="Q486" s="194"/>
      <c r="R486" s="4">
        <f>'From State&amp;Country +Charts'!O499</f>
        <v>460</v>
      </c>
      <c r="S486" s="194"/>
      <c r="T486" s="194">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4">
        <f>'From State&amp;Country +Charts'!BR499</f>
        <v>13941</v>
      </c>
      <c r="AD486" s="194">
        <f t="shared" si="613"/>
        <v>166088</v>
      </c>
      <c r="AE486" s="68">
        <f t="shared" si="614"/>
        <v>-0.11799316715171448</v>
      </c>
      <c r="AF486" s="52"/>
      <c r="AG486" s="194">
        <f t="shared" si="615"/>
        <v>13941</v>
      </c>
      <c r="AH486" s="194">
        <v>10003</v>
      </c>
      <c r="AI486" s="194">
        <f t="shared" si="616"/>
        <v>3938</v>
      </c>
      <c r="AJ486" s="194">
        <f t="shared" si="617"/>
        <v>40579</v>
      </c>
      <c r="AK486" s="194">
        <f t="shared" si="618"/>
        <v>3381.5833333333335</v>
      </c>
      <c r="AL486" s="194">
        <f t="shared" si="619"/>
        <v>125509</v>
      </c>
      <c r="AM486" s="69">
        <v>9.095473782368553E-2</v>
      </c>
    </row>
    <row r="487" spans="1:39" x14ac:dyDescent="0.3">
      <c r="A487" s="32">
        <v>45231</v>
      </c>
      <c r="B487" s="194">
        <f>'From State&amp;Country +Charts'!H500</f>
        <v>2111</v>
      </c>
      <c r="C487" s="194"/>
      <c r="D487" s="194">
        <f t="shared" si="603"/>
        <v>29929</v>
      </c>
      <c r="E487" s="194"/>
      <c r="F487" s="194">
        <f>'From State&amp;Country +Charts'!AN500</f>
        <v>1302</v>
      </c>
      <c r="G487" s="194"/>
      <c r="H487" s="194">
        <f t="shared" si="604"/>
        <v>17029</v>
      </c>
      <c r="I487" s="194"/>
      <c r="J487" s="194">
        <f>'From State&amp;Country +Charts'!AT500</f>
        <v>740</v>
      </c>
      <c r="K487" s="194"/>
      <c r="L487" s="194">
        <f t="shared" si="605"/>
        <v>10602</v>
      </c>
      <c r="M487" s="194"/>
      <c r="N487" s="4">
        <f>'From State&amp;Country +Charts'!F500</f>
        <v>506</v>
      </c>
      <c r="O487" s="194"/>
      <c r="P487" s="194">
        <f t="shared" si="606"/>
        <v>6746</v>
      </c>
      <c r="Q487" s="194"/>
      <c r="R487" s="4">
        <f>'From State&amp;Country +Charts'!O500</f>
        <v>402</v>
      </c>
      <c r="S487" s="194"/>
      <c r="T487" s="194">
        <f t="shared" si="607"/>
        <v>5443</v>
      </c>
      <c r="U487" s="52"/>
      <c r="V487" s="67">
        <f t="shared" si="608"/>
        <v>0.17755908823282027</v>
      </c>
      <c r="W487" s="67">
        <f t="shared" si="609"/>
        <v>0.10951299520565229</v>
      </c>
      <c r="X487" s="67">
        <f t="shared" si="610"/>
        <v>6.2242408949449074E-2</v>
      </c>
      <c r="Y487" s="7">
        <f t="shared" si="611"/>
        <v>4.2560349903271934E-2</v>
      </c>
      <c r="Z487" s="7">
        <f t="shared" si="612"/>
        <v>3.3812768104970983E-2</v>
      </c>
      <c r="AA487" s="52"/>
      <c r="AB487" s="52"/>
      <c r="AC487" s="194">
        <f>'From State&amp;Country +Charts'!BR500</f>
        <v>11889</v>
      </c>
      <c r="AD487" s="194">
        <f t="shared" si="613"/>
        <v>164934</v>
      </c>
      <c r="AE487" s="68">
        <f t="shared" si="614"/>
        <v>-8.8476577474507434E-2</v>
      </c>
      <c r="AF487" s="52"/>
      <c r="AG487" s="194">
        <f t="shared" si="615"/>
        <v>11889</v>
      </c>
      <c r="AH487" s="194">
        <v>10004</v>
      </c>
      <c r="AI487" s="194">
        <f t="shared" si="616"/>
        <v>1885</v>
      </c>
      <c r="AJ487" s="194">
        <f t="shared" si="617"/>
        <v>38252</v>
      </c>
      <c r="AK487" s="194">
        <f t="shared" si="618"/>
        <v>3187.6666666666665</v>
      </c>
      <c r="AL487" s="194">
        <f t="shared" si="619"/>
        <v>126682</v>
      </c>
      <c r="AM487" s="69">
        <v>9.4625283875851632E-2</v>
      </c>
    </row>
    <row r="488" spans="1:39" x14ac:dyDescent="0.3">
      <c r="A488" s="32">
        <v>45261</v>
      </c>
      <c r="B488" s="194">
        <f>'From State&amp;Country +Charts'!H501</f>
        <v>1990</v>
      </c>
      <c r="C488" s="194"/>
      <c r="D488" s="194">
        <f t="shared" si="603"/>
        <v>29649</v>
      </c>
      <c r="E488" s="194"/>
      <c r="F488" s="194">
        <f>'From State&amp;Country +Charts'!AN501</f>
        <v>1286</v>
      </c>
      <c r="G488" s="194"/>
      <c r="H488" s="194">
        <f t="shared" si="604"/>
        <v>17114</v>
      </c>
      <c r="I488" s="194"/>
      <c r="J488" s="194">
        <f>'From State&amp;Country +Charts'!AT501</f>
        <v>716</v>
      </c>
      <c r="K488" s="194"/>
      <c r="L488" s="194">
        <f t="shared" si="605"/>
        <v>10651</v>
      </c>
      <c r="M488" s="194"/>
      <c r="N488" s="4">
        <f>'From State&amp;Country +Charts'!F501</f>
        <v>456</v>
      </c>
      <c r="O488" s="194"/>
      <c r="P488" s="194">
        <f t="shared" si="606"/>
        <v>6787</v>
      </c>
      <c r="Q488" s="194"/>
      <c r="R488" s="4">
        <f>'From State&amp;Country +Charts'!O501</f>
        <v>338</v>
      </c>
      <c r="S488" s="194"/>
      <c r="T488" s="194">
        <f t="shared" si="607"/>
        <v>5409</v>
      </c>
      <c r="U488" s="52"/>
      <c r="V488" s="67">
        <f t="shared" si="608"/>
        <v>0.17665335108743896</v>
      </c>
      <c r="W488" s="67">
        <f t="shared" si="609"/>
        <v>0.11415889924545052</v>
      </c>
      <c r="X488" s="67">
        <f t="shared" si="610"/>
        <v>6.3559698180204169E-2</v>
      </c>
      <c r="Y488" s="7">
        <f t="shared" si="611"/>
        <v>4.0479360852197069E-2</v>
      </c>
      <c r="Z488" s="7">
        <f t="shared" si="612"/>
        <v>3.0004438526409234E-2</v>
      </c>
      <c r="AA488" s="52"/>
      <c r="AB488" s="52"/>
      <c r="AC488" s="194">
        <f>'From State&amp;Country +Charts'!BR501</f>
        <v>11265</v>
      </c>
      <c r="AD488" s="194">
        <f t="shared" si="613"/>
        <v>164371</v>
      </c>
      <c r="AE488" s="68">
        <f t="shared" si="614"/>
        <v>-4.7598917822117004E-2</v>
      </c>
      <c r="AF488" s="52"/>
      <c r="AG488" s="194">
        <f t="shared" si="615"/>
        <v>11265</v>
      </c>
      <c r="AH488" s="194">
        <v>10005</v>
      </c>
      <c r="AI488" s="194">
        <f t="shared" si="616"/>
        <v>1260</v>
      </c>
      <c r="AJ488" s="194">
        <f t="shared" si="617"/>
        <v>35530</v>
      </c>
      <c r="AK488" s="194">
        <f t="shared" si="618"/>
        <v>2960.8333333333335</v>
      </c>
      <c r="AL488" s="194">
        <f t="shared" si="619"/>
        <v>128841</v>
      </c>
      <c r="AM488" s="69">
        <v>0.1033288948069241</v>
      </c>
    </row>
    <row r="489" spans="1:39" x14ac:dyDescent="0.3">
      <c r="A489" s="32">
        <v>45292</v>
      </c>
      <c r="B489" s="194">
        <f>'From State&amp;Country +Charts'!H502</f>
        <v>2220</v>
      </c>
      <c r="C489" s="194"/>
      <c r="D489" s="194">
        <f t="shared" si="603"/>
        <v>29317</v>
      </c>
      <c r="E489" s="194"/>
      <c r="F489" s="194">
        <f>'From State&amp;Country +Charts'!AN502</f>
        <v>1253</v>
      </c>
      <c r="G489" s="194"/>
      <c r="H489" s="194">
        <f t="shared" si="604"/>
        <v>16951</v>
      </c>
      <c r="I489" s="194"/>
      <c r="J489" s="194">
        <f>'From State&amp;Country +Charts'!AT502</f>
        <v>861</v>
      </c>
      <c r="K489" s="194"/>
      <c r="L489" s="194">
        <f t="shared" si="605"/>
        <v>10667</v>
      </c>
      <c r="M489" s="194"/>
      <c r="N489" s="4">
        <f>'From State&amp;Country +Charts'!F502</f>
        <v>524</v>
      </c>
      <c r="O489" s="194"/>
      <c r="P489" s="194">
        <f t="shared" si="606"/>
        <v>6765</v>
      </c>
      <c r="Q489" s="194"/>
      <c r="R489" s="4">
        <f>'From State&amp;Country +Charts'!O502</f>
        <v>378</v>
      </c>
      <c r="S489" s="194"/>
      <c r="T489" s="194">
        <f t="shared" si="607"/>
        <v>5333</v>
      </c>
      <c r="U489" s="52"/>
      <c r="V489" s="67">
        <f t="shared" si="608"/>
        <v>0.17704761145226891</v>
      </c>
      <c r="W489" s="67">
        <f t="shared" si="609"/>
        <v>9.9928223941303129E-2</v>
      </c>
      <c r="X489" s="67">
        <f t="shared" si="610"/>
        <v>6.86657628200016E-2</v>
      </c>
      <c r="Y489" s="7">
        <f t="shared" si="611"/>
        <v>4.1789616396841853E-2</v>
      </c>
      <c r="Z489" s="7">
        <f t="shared" si="612"/>
        <v>3.0145944652683627E-2</v>
      </c>
      <c r="AA489" s="52"/>
      <c r="AB489" s="52"/>
      <c r="AC489" s="194">
        <f>'From State&amp;Country +Charts'!BR502</f>
        <v>12539</v>
      </c>
      <c r="AD489" s="194">
        <f t="shared" si="613"/>
        <v>163182</v>
      </c>
      <c r="AE489" s="68">
        <f t="shared" si="614"/>
        <v>-8.6611305361305346E-2</v>
      </c>
      <c r="AF489" s="52"/>
      <c r="AG489" s="194">
        <f t="shared" si="615"/>
        <v>12539</v>
      </c>
      <c r="AH489" s="194">
        <v>10006</v>
      </c>
      <c r="AI489" s="194">
        <f t="shared" si="616"/>
        <v>2533</v>
      </c>
      <c r="AJ489" s="194">
        <f t="shared" si="617"/>
        <v>37259</v>
      </c>
      <c r="AK489" s="194">
        <f t="shared" si="618"/>
        <v>3104.9166666666665</v>
      </c>
      <c r="AL489" s="194">
        <f t="shared" si="619"/>
        <v>125923</v>
      </c>
      <c r="AM489" s="69">
        <v>8.7327538081186692E-2</v>
      </c>
    </row>
    <row r="490" spans="1:39" x14ac:dyDescent="0.3">
      <c r="A490" s="32">
        <v>45323</v>
      </c>
      <c r="B490" s="194">
        <f>'From State&amp;Country +Charts'!H503</f>
        <v>2102</v>
      </c>
      <c r="C490" s="194"/>
      <c r="D490" s="194">
        <f t="shared" si="603"/>
        <v>29270</v>
      </c>
      <c r="E490" s="194"/>
      <c r="F490" s="194">
        <f>'From State&amp;Country +Charts'!AN503</f>
        <v>1325</v>
      </c>
      <c r="G490" s="194"/>
      <c r="H490" s="194">
        <f t="shared" si="604"/>
        <v>17045</v>
      </c>
      <c r="I490" s="194"/>
      <c r="J490" s="194">
        <f>'From State&amp;Country +Charts'!AT503</f>
        <v>871</v>
      </c>
      <c r="K490" s="194"/>
      <c r="L490" s="194">
        <f t="shared" si="605"/>
        <v>10763</v>
      </c>
      <c r="M490" s="194"/>
      <c r="N490" s="4">
        <f>'From State&amp;Country +Charts'!F503</f>
        <v>508</v>
      </c>
      <c r="O490" s="194"/>
      <c r="P490" s="194">
        <f t="shared" si="606"/>
        <v>6813</v>
      </c>
      <c r="Q490" s="194"/>
      <c r="R490" s="4">
        <f>'From State&amp;Country +Charts'!O503</f>
        <v>378</v>
      </c>
      <c r="S490" s="194"/>
      <c r="T490" s="194">
        <f t="shared" si="607"/>
        <v>5315</v>
      </c>
      <c r="U490" s="52"/>
      <c r="V490" s="67">
        <f t="shared" si="608"/>
        <v>0.17079710733728773</v>
      </c>
      <c r="W490" s="67">
        <f t="shared" si="609"/>
        <v>0.10766230600471277</v>
      </c>
      <c r="X490" s="67">
        <f t="shared" si="610"/>
        <v>7.0772730966116845E-2</v>
      </c>
      <c r="Y490" s="7">
        <f t="shared" si="611"/>
        <v>4.1277321849354023E-2</v>
      </c>
      <c r="Z490" s="7">
        <f t="shared" si="612"/>
        <v>3.0714227675306734E-2</v>
      </c>
      <c r="AA490" s="52"/>
      <c r="AB490" s="52"/>
      <c r="AC490" s="194">
        <f>'From State&amp;Country +Charts'!BR503</f>
        <v>12307</v>
      </c>
      <c r="AD490" s="194">
        <f t="shared" si="613"/>
        <v>163845</v>
      </c>
      <c r="AE490" s="68">
        <f t="shared" si="614"/>
        <v>5.6939196152524962E-2</v>
      </c>
      <c r="AF490" s="52"/>
      <c r="AG490" s="194">
        <f t="shared" si="615"/>
        <v>12307</v>
      </c>
      <c r="AH490" s="194">
        <v>10007</v>
      </c>
      <c r="AI490" s="194">
        <f t="shared" si="616"/>
        <v>2300</v>
      </c>
      <c r="AJ490" s="194">
        <f t="shared" si="617"/>
        <v>46767</v>
      </c>
      <c r="AK490" s="194">
        <f t="shared" si="618"/>
        <v>3897.25</v>
      </c>
      <c r="AL490" s="194">
        <f t="shared" si="619"/>
        <v>117078</v>
      </c>
      <c r="AM490" s="69">
        <v>9.6774193548387094E-2</v>
      </c>
    </row>
    <row r="491" spans="1:39" x14ac:dyDescent="0.3">
      <c r="A491" s="32">
        <v>45352</v>
      </c>
      <c r="B491" s="194">
        <f>'From State&amp;Country +Charts'!H504</f>
        <v>2248</v>
      </c>
      <c r="C491" s="194"/>
      <c r="D491" s="194">
        <f t="shared" si="603"/>
        <v>28860</v>
      </c>
      <c r="E491" s="194"/>
      <c r="F491" s="194">
        <f>'From State&amp;Country +Charts'!AN504</f>
        <v>1462</v>
      </c>
      <c r="G491" s="194"/>
      <c r="H491" s="194">
        <f t="shared" si="604"/>
        <v>16919</v>
      </c>
      <c r="I491" s="194"/>
      <c r="J491" s="194">
        <f>'From State&amp;Country +Charts'!AT504</f>
        <v>854</v>
      </c>
      <c r="K491" s="194"/>
      <c r="L491" s="194">
        <f t="shared" si="605"/>
        <v>10744</v>
      </c>
      <c r="M491" s="194"/>
      <c r="N491" s="4">
        <f>'From State&amp;Country +Charts'!F504</f>
        <v>549</v>
      </c>
      <c r="O491" s="194"/>
      <c r="P491" s="194">
        <f t="shared" si="606"/>
        <v>6786</v>
      </c>
      <c r="Q491" s="194"/>
      <c r="R491" s="4">
        <f>'From State&amp;Country +Charts'!O504</f>
        <v>397</v>
      </c>
      <c r="S491" s="194"/>
      <c r="T491" s="194">
        <f t="shared" si="607"/>
        <v>5229</v>
      </c>
      <c r="U491" s="52"/>
      <c r="V491" s="67">
        <f t="shared" si="608"/>
        <v>0.17418255075158842</v>
      </c>
      <c r="W491" s="67">
        <f t="shared" si="609"/>
        <v>0.1132806446613978</v>
      </c>
      <c r="X491" s="67">
        <f t="shared" si="610"/>
        <v>6.6170773283743989E-2</v>
      </c>
      <c r="Y491" s="7">
        <f t="shared" si="611"/>
        <v>4.2538354253835425E-2</v>
      </c>
      <c r="Z491" s="7">
        <f t="shared" si="612"/>
        <v>3.0760886409421973E-2</v>
      </c>
      <c r="AA491" s="52"/>
      <c r="AB491" s="52"/>
      <c r="AC491" s="194">
        <f>'From State&amp;Country +Charts'!BR504</f>
        <v>12906</v>
      </c>
      <c r="AD491" s="194">
        <f t="shared" si="613"/>
        <v>162603</v>
      </c>
      <c r="AE491" s="68">
        <f t="shared" si="614"/>
        <v>-8.7786259541984712E-2</v>
      </c>
      <c r="AF491" s="52"/>
      <c r="AG491" s="194">
        <f t="shared" si="615"/>
        <v>12906</v>
      </c>
      <c r="AH491" s="194">
        <v>10008</v>
      </c>
      <c r="AI491" s="194">
        <f t="shared" si="616"/>
        <v>2898</v>
      </c>
      <c r="AJ491" s="194">
        <f t="shared" si="617"/>
        <v>45122</v>
      </c>
      <c r="AK491" s="194">
        <f t="shared" si="618"/>
        <v>3760.1666666666665</v>
      </c>
      <c r="AL491" s="194">
        <f t="shared" si="619"/>
        <v>117481</v>
      </c>
      <c r="AM491" s="69">
        <v>0.10072834340616768</v>
      </c>
    </row>
    <row r="492" spans="1:39" x14ac:dyDescent="0.3">
      <c r="A492" s="32">
        <v>45383</v>
      </c>
      <c r="B492" s="194">
        <f>'From State&amp;Country +Charts'!H505</f>
        <v>2219</v>
      </c>
      <c r="C492" s="194"/>
      <c r="D492" s="194">
        <f t="shared" si="603"/>
        <v>28960</v>
      </c>
      <c r="E492" s="194"/>
      <c r="F492" s="194">
        <f>'From State&amp;Country +Charts'!AN505</f>
        <v>1319</v>
      </c>
      <c r="G492" s="194"/>
      <c r="H492" s="194">
        <f t="shared" si="604"/>
        <v>16905</v>
      </c>
      <c r="I492" s="194"/>
      <c r="J492" s="194">
        <f>'From State&amp;Country +Charts'!AT505</f>
        <v>819</v>
      </c>
      <c r="K492" s="194"/>
      <c r="L492" s="194">
        <f t="shared" si="605"/>
        <v>10825</v>
      </c>
      <c r="M492" s="194"/>
      <c r="N492" s="4">
        <f>'From State&amp;Country +Charts'!F505</f>
        <v>535</v>
      </c>
      <c r="O492" s="194"/>
      <c r="P492" s="194">
        <f t="shared" si="606"/>
        <v>6832</v>
      </c>
      <c r="Q492" s="194"/>
      <c r="R492" s="4">
        <f>'From State&amp;Country +Charts'!O505</f>
        <v>426</v>
      </c>
      <c r="S492" s="194"/>
      <c r="T492" s="194">
        <f t="shared" si="607"/>
        <v>5239</v>
      </c>
      <c r="U492" s="52"/>
      <c r="V492" s="67">
        <f t="shared" si="608"/>
        <v>0.17764790649267473</v>
      </c>
      <c r="W492" s="67">
        <f t="shared" si="609"/>
        <v>0.10559602914098151</v>
      </c>
      <c r="X492" s="67">
        <f t="shared" si="610"/>
        <v>6.5567208390040835E-2</v>
      </c>
      <c r="Y492" s="7">
        <f t="shared" si="611"/>
        <v>4.2830838203506527E-2</v>
      </c>
      <c r="Z492" s="7">
        <f t="shared" si="612"/>
        <v>3.4104555279801455E-2</v>
      </c>
      <c r="AA492" s="52"/>
      <c r="AB492" s="52"/>
      <c r="AC492" s="194">
        <f>'From State&amp;Country +Charts'!BR505</f>
        <v>12491</v>
      </c>
      <c r="AD492" s="194">
        <f t="shared" si="613"/>
        <v>163109</v>
      </c>
      <c r="AE492" s="68">
        <f t="shared" si="614"/>
        <v>4.2219440967876443E-2</v>
      </c>
      <c r="AF492" s="52"/>
      <c r="AG492" s="194">
        <f t="shared" si="615"/>
        <v>12491</v>
      </c>
      <c r="AH492" s="194">
        <v>10009</v>
      </c>
      <c r="AI492" s="194">
        <f t="shared" si="616"/>
        <v>2482</v>
      </c>
      <c r="AJ492" s="194">
        <f t="shared" si="617"/>
        <v>43802</v>
      </c>
      <c r="AK492" s="194">
        <f t="shared" si="618"/>
        <v>3650.1666666666665</v>
      </c>
      <c r="AL492" s="194">
        <f t="shared" si="619"/>
        <v>119307</v>
      </c>
      <c r="AM492" s="69">
        <v>9.6949803858778327E-2</v>
      </c>
    </row>
    <row r="493" spans="1:39" x14ac:dyDescent="0.3">
      <c r="A493" s="32">
        <v>45413</v>
      </c>
      <c r="B493" s="194">
        <f>'From State&amp;Country +Charts'!H506</f>
        <v>2303</v>
      </c>
      <c r="C493" s="194"/>
      <c r="D493" s="194">
        <f t="shared" si="603"/>
        <v>28927</v>
      </c>
      <c r="E493" s="194"/>
      <c r="F493" s="194">
        <f>'From State&amp;Country +Charts'!AN506</f>
        <v>1329</v>
      </c>
      <c r="G493" s="194"/>
      <c r="H493" s="194">
        <f t="shared" si="604"/>
        <v>16828</v>
      </c>
      <c r="I493" s="194"/>
      <c r="J493" s="194">
        <f>'From State&amp;Country +Charts'!AT506</f>
        <v>889</v>
      </c>
      <c r="K493" s="194"/>
      <c r="L493" s="194">
        <f t="shared" si="605"/>
        <v>10880</v>
      </c>
      <c r="M493" s="194"/>
      <c r="N493" s="4">
        <f>'From State&amp;Country +Charts'!F506</f>
        <v>570</v>
      </c>
      <c r="O493" s="194"/>
      <c r="P493" s="194">
        <f t="shared" si="606"/>
        <v>6825</v>
      </c>
      <c r="Q493" s="194"/>
      <c r="R493" s="4">
        <f>'From State&amp;Country +Charts'!O506</f>
        <v>461</v>
      </c>
      <c r="S493" s="194"/>
      <c r="T493" s="194">
        <f t="shared" si="607"/>
        <v>5254</v>
      </c>
      <c r="U493" s="52"/>
      <c r="V493" s="67">
        <f t="shared" si="608"/>
        <v>0.17529304308113869</v>
      </c>
      <c r="W493" s="67">
        <f t="shared" si="609"/>
        <v>0.10115694930735272</v>
      </c>
      <c r="X493" s="67">
        <f t="shared" si="610"/>
        <v>6.766631146293195E-2</v>
      </c>
      <c r="Y493" s="7">
        <f t="shared" si="611"/>
        <v>4.3385599025726897E-2</v>
      </c>
      <c r="Z493" s="7">
        <f t="shared" si="612"/>
        <v>3.5089054650631758E-2</v>
      </c>
      <c r="AA493" s="52"/>
      <c r="AB493" s="52"/>
      <c r="AC493" s="194">
        <f>'From State&amp;Country +Charts'!BR506</f>
        <v>13138</v>
      </c>
      <c r="AD493" s="194">
        <f t="shared" si="613"/>
        <v>163163</v>
      </c>
      <c r="AE493" s="68">
        <f t="shared" si="614"/>
        <v>4.1271782329563855E-3</v>
      </c>
      <c r="AF493" s="52"/>
      <c r="AG493" s="194">
        <f t="shared" si="615"/>
        <v>13138</v>
      </c>
      <c r="AH493" s="194">
        <v>10010</v>
      </c>
      <c r="AI493" s="194">
        <f t="shared" si="616"/>
        <v>3128</v>
      </c>
      <c r="AJ493" s="194">
        <f t="shared" si="617"/>
        <v>43109</v>
      </c>
      <c r="AK493" s="194">
        <f t="shared" si="618"/>
        <v>3592.4166666666665</v>
      </c>
      <c r="AL493" s="194">
        <f t="shared" si="619"/>
        <v>120054</v>
      </c>
      <c r="AM493" s="69">
        <v>9.6513929060739842E-2</v>
      </c>
    </row>
    <row r="494" spans="1:39" x14ac:dyDescent="0.3">
      <c r="A494" s="32">
        <v>45444</v>
      </c>
      <c r="B494" s="194">
        <f>'From State&amp;Country +Charts'!H507</f>
        <v>2301</v>
      </c>
      <c r="C494" s="194"/>
      <c r="D494" s="194">
        <f t="shared" ref="D494" si="620">SUM(B483:B494)</f>
        <v>28599</v>
      </c>
      <c r="E494" s="194"/>
      <c r="F494" s="194">
        <f>'From State&amp;Country +Charts'!AN507</f>
        <v>1353</v>
      </c>
      <c r="G494" s="194"/>
      <c r="H494" s="194">
        <f t="shared" si="604"/>
        <v>16684</v>
      </c>
      <c r="I494" s="194"/>
      <c r="J494" s="194">
        <f>'From State&amp;Country +Charts'!AT507</f>
        <v>989</v>
      </c>
      <c r="K494" s="194"/>
      <c r="L494" s="194">
        <f t="shared" si="605"/>
        <v>10871</v>
      </c>
      <c r="M494" s="194"/>
      <c r="N494" s="4">
        <f>'From State&amp;Country +Charts'!F507</f>
        <v>631</v>
      </c>
      <c r="O494" s="194"/>
      <c r="P494" s="194">
        <f t="shared" si="606"/>
        <v>6810</v>
      </c>
      <c r="Q494" s="194"/>
      <c r="R494" s="4">
        <f>'From State&amp;Country +Charts'!O507</f>
        <v>478</v>
      </c>
      <c r="S494" s="194"/>
      <c r="T494" s="194">
        <f t="shared" si="607"/>
        <v>5208</v>
      </c>
      <c r="U494" s="52"/>
      <c r="V494" s="67">
        <f t="shared" si="608"/>
        <v>0.17123083792230986</v>
      </c>
      <c r="W494" s="67">
        <f t="shared" si="609"/>
        <v>0.10068462568834648</v>
      </c>
      <c r="X494" s="67">
        <f t="shared" si="610"/>
        <v>7.3597261497246616E-2</v>
      </c>
      <c r="Y494" s="7">
        <f t="shared" si="611"/>
        <v>4.6956392320285756E-2</v>
      </c>
      <c r="Z494" s="7">
        <f t="shared" si="612"/>
        <v>3.5570769459741032E-2</v>
      </c>
      <c r="AA494" s="52"/>
      <c r="AB494" s="52"/>
      <c r="AC494" s="194">
        <f>'From State&amp;Country +Charts'!BR507</f>
        <v>13438</v>
      </c>
      <c r="AD494" s="194">
        <f t="shared" si="613"/>
        <v>161746</v>
      </c>
      <c r="AE494" s="68">
        <f t="shared" si="614"/>
        <v>-9.538875799394142E-2</v>
      </c>
      <c r="AF494" s="52"/>
      <c r="AG494" s="194">
        <f t="shared" si="615"/>
        <v>13438</v>
      </c>
      <c r="AH494" s="194">
        <v>10011</v>
      </c>
      <c r="AI494" s="194">
        <f t="shared" si="616"/>
        <v>3427</v>
      </c>
      <c r="AJ494" s="194">
        <f t="shared" si="617"/>
        <v>41680</v>
      </c>
      <c r="AK494" s="194">
        <f t="shared" si="618"/>
        <v>3473.3333333333335</v>
      </c>
      <c r="AL494" s="194">
        <f t="shared" si="619"/>
        <v>120066</v>
      </c>
      <c r="AM494" s="69">
        <v>9.3763952969191849E-2</v>
      </c>
    </row>
    <row r="495" spans="1:39" x14ac:dyDescent="0.3">
      <c r="A495" s="32">
        <v>45474</v>
      </c>
      <c r="B495" s="194">
        <f>'From State&amp;Country +Charts'!H508</f>
        <v>2708</v>
      </c>
      <c r="C495" s="194"/>
      <c r="D495" s="194">
        <f t="shared" ref="D495" si="621">SUM(B484:B495)</f>
        <v>28509</v>
      </c>
      <c r="E495" s="194"/>
      <c r="F495" s="194">
        <f>'From State&amp;Country +Charts'!AN508</f>
        <v>1616</v>
      </c>
      <c r="G495" s="194"/>
      <c r="H495" s="194">
        <f t="shared" si="604"/>
        <v>16769</v>
      </c>
      <c r="I495" s="194"/>
      <c r="J495" s="194">
        <f>'From State&amp;Country +Charts'!AT508</f>
        <v>1126</v>
      </c>
      <c r="K495" s="194"/>
      <c r="L495" s="194">
        <f t="shared" si="605"/>
        <v>10916</v>
      </c>
      <c r="M495" s="194"/>
      <c r="N495" s="4">
        <f>'From State&amp;Country +Charts'!F508</f>
        <v>655</v>
      </c>
      <c r="O495" s="194"/>
      <c r="P495" s="194">
        <f t="shared" si="606"/>
        <v>6842</v>
      </c>
      <c r="Q495" s="194"/>
      <c r="R495" s="4">
        <f>'From State&amp;Country +Charts'!O508</f>
        <v>539</v>
      </c>
      <c r="S495" s="194"/>
      <c r="T495" s="194">
        <f t="shared" si="607"/>
        <v>5254</v>
      </c>
      <c r="U495" s="52"/>
      <c r="V495" s="67">
        <f t="shared" si="608"/>
        <v>0.17020741671904463</v>
      </c>
      <c r="W495" s="67">
        <f t="shared" si="609"/>
        <v>0.1015713387806411</v>
      </c>
      <c r="X495" s="67">
        <f t="shared" si="610"/>
        <v>7.0773098680075419E-2</v>
      </c>
      <c r="Y495" s="7">
        <f t="shared" si="611"/>
        <v>4.1169076052796981E-2</v>
      </c>
      <c r="Z495" s="7">
        <f t="shared" si="612"/>
        <v>3.3878064110622247E-2</v>
      </c>
      <c r="AA495" s="52"/>
      <c r="AB495" s="52"/>
      <c r="AC495" s="194">
        <f>'From State&amp;Country +Charts'!BR508</f>
        <v>15910</v>
      </c>
      <c r="AD495" s="194">
        <f t="shared" si="613"/>
        <v>162351</v>
      </c>
      <c r="AE495" s="68">
        <f t="shared" si="614"/>
        <v>3.9529565501470021E-2</v>
      </c>
      <c r="AF495" s="52"/>
      <c r="AG495" s="194">
        <f t="shared" si="615"/>
        <v>15910</v>
      </c>
      <c r="AH495" s="194">
        <v>10012</v>
      </c>
      <c r="AI495" s="194">
        <f t="shared" si="616"/>
        <v>5898</v>
      </c>
      <c r="AJ495" s="194">
        <f t="shared" si="617"/>
        <v>42273</v>
      </c>
      <c r="AK495" s="194">
        <f t="shared" si="618"/>
        <v>3522.75</v>
      </c>
      <c r="AL495" s="194">
        <f t="shared" si="619"/>
        <v>120078</v>
      </c>
      <c r="AM495" s="69">
        <v>9.2771841609050915E-2</v>
      </c>
    </row>
    <row r="496" spans="1:39" x14ac:dyDescent="0.3">
      <c r="A496" s="32">
        <v>45505</v>
      </c>
      <c r="B496" s="194">
        <f>'From State&amp;Country +Charts'!H509</f>
        <v>2863</v>
      </c>
      <c r="C496" s="194"/>
      <c r="D496" s="194">
        <f t="shared" ref="D496" si="622">SUM(B485:B496)</f>
        <v>28215</v>
      </c>
      <c r="E496" s="194"/>
      <c r="F496" s="194">
        <f>'From State&amp;Country +Charts'!AN509</f>
        <v>1630</v>
      </c>
      <c r="G496" s="194"/>
      <c r="H496" s="194">
        <f t="shared" si="604"/>
        <v>16786</v>
      </c>
      <c r="I496" s="194"/>
      <c r="J496" s="194">
        <f>'From State&amp;Country +Charts'!AT509</f>
        <v>1167</v>
      </c>
      <c r="K496" s="194"/>
      <c r="L496" s="194">
        <f t="shared" si="605"/>
        <v>10914</v>
      </c>
      <c r="M496" s="194"/>
      <c r="N496" s="4">
        <f>'From State&amp;Country +Charts'!F509</f>
        <v>665</v>
      </c>
      <c r="O496" s="194"/>
      <c r="P496" s="194">
        <f t="shared" si="606"/>
        <v>6782</v>
      </c>
      <c r="Q496" s="194"/>
      <c r="R496" s="4">
        <f>'From State&amp;Country +Charts'!O509</f>
        <v>554</v>
      </c>
      <c r="S496" s="194"/>
      <c r="T496" s="194">
        <f t="shared" si="607"/>
        <v>5269</v>
      </c>
      <c r="U496" s="52"/>
      <c r="V496" s="67">
        <f t="shared" si="608"/>
        <v>0.17482901807523205</v>
      </c>
      <c r="W496" s="67">
        <f t="shared" si="609"/>
        <v>9.9535906204201274E-2</v>
      </c>
      <c r="X496" s="67">
        <f t="shared" si="610"/>
        <v>7.1262823644357598E-2</v>
      </c>
      <c r="Y496" s="7">
        <f t="shared" si="611"/>
        <v>4.0608207132388864E-2</v>
      </c>
      <c r="Z496" s="7">
        <f t="shared" si="612"/>
        <v>3.3829995114802149E-2</v>
      </c>
      <c r="AA496" s="52"/>
      <c r="AB496" s="52"/>
      <c r="AC496" s="194">
        <f>'From State&amp;Country +Charts'!BR509</f>
        <v>16376</v>
      </c>
      <c r="AD496" s="194">
        <f t="shared" si="613"/>
        <v>161470</v>
      </c>
      <c r="AE496" s="68">
        <f t="shared" si="614"/>
        <v>-5.1051747117111912E-2</v>
      </c>
      <c r="AF496" s="52"/>
      <c r="AG496" s="194">
        <f t="shared" si="615"/>
        <v>16376</v>
      </c>
      <c r="AH496" s="194">
        <v>10013</v>
      </c>
      <c r="AI496" s="194">
        <f t="shared" si="616"/>
        <v>6363</v>
      </c>
      <c r="AJ496" s="194">
        <f t="shared" si="617"/>
        <v>41380</v>
      </c>
      <c r="AK496" s="194">
        <f t="shared" si="618"/>
        <v>3448.3333333333335</v>
      </c>
      <c r="AL496" s="194">
        <f t="shared" si="619"/>
        <v>120090</v>
      </c>
      <c r="AM496" s="69">
        <v>8.8422081094284316E-2</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CK477" activePane="bottomRight" state="frozen"/>
      <selection activeCell="BT508" sqref="BT508:BT509"/>
      <selection pane="topRight" activeCell="BT508" sqref="BT508:BT509"/>
      <selection pane="bottomLeft" activeCell="BT508" sqref="BT508:BT509"/>
      <selection pane="bottomRight" activeCell="BT508" sqref="BT508:BT509"/>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9"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 t="shared" ref="BQ498:BQ509" si="1181">BR498-SUM(D498:BP498)</f>
        <v>1943</v>
      </c>
      <c r="BR498" s="27">
        <v>15270</v>
      </c>
      <c r="BS498" s="4">
        <f t="shared" si="938"/>
        <v>15270</v>
      </c>
      <c r="BT498" s="3">
        <v>0</v>
      </c>
      <c r="BU498" s="29">
        <v>45199</v>
      </c>
      <c r="BW498" s="4">
        <f t="shared" ref="BW498" si="1182">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3">AVERAGE(BS463:BS498)</f>
        <v>14636.027777777777</v>
      </c>
      <c r="DB498" s="5">
        <f t="shared" ref="DB498:DB499" si="1184">AVERAGE(BS487:BS498)</f>
        <v>13996.083333333334</v>
      </c>
      <c r="DC498" s="72">
        <f t="shared" ref="DC498:DC499" si="1185">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 t="shared" si="1181"/>
        <v>1941</v>
      </c>
      <c r="BR499" s="27">
        <v>13941</v>
      </c>
      <c r="BS499" s="4">
        <f t="shared" si="938"/>
        <v>13941</v>
      </c>
      <c r="BT499" s="3">
        <v>0</v>
      </c>
      <c r="BU499" s="29">
        <v>45230</v>
      </c>
      <c r="BW499" s="4">
        <f t="shared" ref="BW499:BW500" si="1186">SUM(BR488:BR499)</f>
        <v>166088</v>
      </c>
      <c r="BX499" s="22">
        <f t="shared" ref="BX499:BX500" si="1187">(BW499/BW487)-1</f>
        <v>-8.7398485664362591E-2</v>
      </c>
      <c r="BY499" s="202">
        <v>11867</v>
      </c>
      <c r="BZ499" s="202">
        <f t="shared" ref="BZ499:BZ500" si="1188">BR499-BY499</f>
        <v>2074</v>
      </c>
      <c r="CA499" s="202">
        <f t="shared" ref="CA499:CA500" si="1189">SUM(BZ488:BZ499)</f>
        <v>32803</v>
      </c>
      <c r="CD499" s="4">
        <f t="shared" ref="CD499:CD500" si="1190">SUM(H488:H499)</f>
        <v>30268</v>
      </c>
      <c r="CE499" s="4">
        <f t="shared" ref="CE499:CE500" si="1191">SUM(AN488:AN499)</f>
        <v>17096</v>
      </c>
      <c r="CF499" s="4">
        <f t="shared" ref="CF499:CF500" si="1192">SUM(AT488:AT499)</f>
        <v>10620</v>
      </c>
      <c r="CG499" s="4">
        <f t="shared" ref="CG499:CG500" si="1193">SUM(F488:F499)</f>
        <v>6775</v>
      </c>
      <c r="CH499" s="4">
        <f t="shared" ref="CH499:CH500" si="1194">SUM(O488:O499)</f>
        <v>5477</v>
      </c>
      <c r="CZ499" s="70">
        <v>45200</v>
      </c>
      <c r="DA499" s="5">
        <f t="shared" si="1183"/>
        <v>14577.166666666666</v>
      </c>
      <c r="DB499" s="5">
        <f t="shared" si="1184"/>
        <v>13840.666666666666</v>
      </c>
      <c r="DC499" s="72">
        <f t="shared" si="1185"/>
        <v>13941</v>
      </c>
    </row>
    <row r="500" spans="2:107" x14ac:dyDescent="0.3">
      <c r="B500" s="46">
        <v>45231</v>
      </c>
      <c r="C500" t="s">
        <v>441</v>
      </c>
      <c r="D500" s="4">
        <v>53</v>
      </c>
      <c r="E500" s="4">
        <v>162</v>
      </c>
      <c r="F500" s="4">
        <v>506</v>
      </c>
      <c r="G500" s="4">
        <v>41</v>
      </c>
      <c r="H500" s="4">
        <v>2111</v>
      </c>
      <c r="I500" s="4">
        <v>361</v>
      </c>
      <c r="J500" s="4">
        <v>39</v>
      </c>
      <c r="K500" s="4">
        <v>15</v>
      </c>
      <c r="L500" s="4">
        <v>509</v>
      </c>
      <c r="M500" s="4">
        <v>199</v>
      </c>
      <c r="N500" s="4">
        <v>150</v>
      </c>
      <c r="O500" s="4">
        <v>402</v>
      </c>
      <c r="P500" s="4">
        <v>221</v>
      </c>
      <c r="Q500" s="4">
        <v>91</v>
      </c>
      <c r="R500" s="4">
        <v>54</v>
      </c>
      <c r="S500" s="4">
        <v>70</v>
      </c>
      <c r="T500" s="4">
        <v>58</v>
      </c>
      <c r="U500" s="4">
        <v>49</v>
      </c>
      <c r="V500" s="4">
        <v>32</v>
      </c>
      <c r="W500" s="4">
        <v>121</v>
      </c>
      <c r="X500" s="4">
        <v>124</v>
      </c>
      <c r="Y500" s="4">
        <v>119</v>
      </c>
      <c r="Z500" s="4">
        <v>121</v>
      </c>
      <c r="AA500" s="4">
        <v>33</v>
      </c>
      <c r="AB500" s="4">
        <v>115</v>
      </c>
      <c r="AC500" s="4">
        <v>150</v>
      </c>
      <c r="AD500" s="4">
        <v>45</v>
      </c>
      <c r="AE500" s="4">
        <v>202</v>
      </c>
      <c r="AF500" s="4">
        <v>28</v>
      </c>
      <c r="AG500" s="4">
        <v>114</v>
      </c>
      <c r="AH500" s="4">
        <v>85</v>
      </c>
      <c r="AI500" s="4">
        <v>232</v>
      </c>
      <c r="AJ500" s="4">
        <v>185</v>
      </c>
      <c r="AK500" s="4">
        <v>39</v>
      </c>
      <c r="AL500" s="4">
        <v>158</v>
      </c>
      <c r="AM500" s="4">
        <v>73</v>
      </c>
      <c r="AN500" s="4">
        <v>1302</v>
      </c>
      <c r="AO500" s="4">
        <v>146</v>
      </c>
      <c r="AP500" s="4">
        <v>12</v>
      </c>
      <c r="AQ500" s="4">
        <v>84</v>
      </c>
      <c r="AR500" s="4">
        <v>39</v>
      </c>
      <c r="AS500" s="4">
        <v>101</v>
      </c>
      <c r="AT500" s="4">
        <v>740</v>
      </c>
      <c r="AU500" s="4">
        <v>207</v>
      </c>
      <c r="AV500" s="4">
        <v>13</v>
      </c>
      <c r="AW500" s="4">
        <v>192</v>
      </c>
      <c r="AX500" s="4">
        <v>0</v>
      </c>
      <c r="AY500" s="4">
        <v>13</v>
      </c>
      <c r="AZ500" s="4">
        <v>95</v>
      </c>
      <c r="BA500" s="4">
        <v>45</v>
      </c>
      <c r="BB500" s="4">
        <v>22</v>
      </c>
      <c r="BC500" s="4">
        <v>0</v>
      </c>
      <c r="BD500" s="4">
        <v>0</v>
      </c>
      <c r="BE500" s="4">
        <v>0</v>
      </c>
      <c r="BF500" s="4">
        <v>0</v>
      </c>
      <c r="BG500" s="4">
        <v>0</v>
      </c>
      <c r="BH500" s="4">
        <v>0</v>
      </c>
      <c r="BI500" s="4">
        <v>0</v>
      </c>
      <c r="BJ500" s="4">
        <v>0</v>
      </c>
      <c r="BK500" s="4">
        <v>0</v>
      </c>
      <c r="BL500" s="4">
        <v>0</v>
      </c>
      <c r="BM500" s="4">
        <v>0</v>
      </c>
      <c r="BN500" s="4">
        <v>0</v>
      </c>
      <c r="BO500" s="4">
        <v>177</v>
      </c>
      <c r="BP500" s="4">
        <v>0</v>
      </c>
      <c r="BQ500" s="4">
        <f t="shared" si="1181"/>
        <v>1634</v>
      </c>
      <c r="BR500" s="27">
        <v>11889</v>
      </c>
      <c r="BS500" s="4">
        <f t="shared" si="938"/>
        <v>11889</v>
      </c>
      <c r="BT500" s="3">
        <v>0</v>
      </c>
      <c r="BU500" s="29">
        <v>45260</v>
      </c>
      <c r="BW500" s="4">
        <f t="shared" si="1186"/>
        <v>164934</v>
      </c>
      <c r="BX500" s="22">
        <f t="shared" si="1187"/>
        <v>-8.9803374041841688E-2</v>
      </c>
      <c r="BY500" s="202">
        <v>9962</v>
      </c>
      <c r="BZ500" s="202">
        <f t="shared" si="1188"/>
        <v>1927</v>
      </c>
      <c r="CA500" s="202">
        <f t="shared" si="1189"/>
        <v>30518</v>
      </c>
      <c r="CD500" s="4">
        <f t="shared" si="1190"/>
        <v>29929</v>
      </c>
      <c r="CE500" s="4">
        <f t="shared" si="1191"/>
        <v>17029</v>
      </c>
      <c r="CF500" s="4">
        <f t="shared" si="1192"/>
        <v>10602</v>
      </c>
      <c r="CG500" s="4">
        <f t="shared" si="1193"/>
        <v>6746</v>
      </c>
      <c r="CH500" s="4">
        <f t="shared" si="1194"/>
        <v>5443</v>
      </c>
      <c r="CZ500" s="70">
        <v>45231</v>
      </c>
      <c r="DA500" s="5">
        <f t="shared" ref="DA500" si="1195">AVERAGE(BS465:BS500)</f>
        <v>14578.277777777777</v>
      </c>
      <c r="DB500" s="5">
        <f t="shared" ref="DB500" si="1196">AVERAGE(BS489:BS500)</f>
        <v>13744.5</v>
      </c>
      <c r="DC500" s="72">
        <f t="shared" ref="DC500" si="1197">BS500</f>
        <v>11889</v>
      </c>
    </row>
    <row r="501" spans="2:107" x14ac:dyDescent="0.3">
      <c r="B501" s="46">
        <v>45261</v>
      </c>
      <c r="C501" t="s">
        <v>442</v>
      </c>
      <c r="D501" s="4">
        <v>43</v>
      </c>
      <c r="E501" s="4">
        <v>127</v>
      </c>
      <c r="F501" s="4">
        <v>456</v>
      </c>
      <c r="G501" s="4">
        <v>49</v>
      </c>
      <c r="H501" s="4">
        <v>1990</v>
      </c>
      <c r="I501" s="4">
        <v>323</v>
      </c>
      <c r="J501" s="4">
        <v>43</v>
      </c>
      <c r="K501" s="4">
        <v>9</v>
      </c>
      <c r="L501" s="4">
        <v>450</v>
      </c>
      <c r="M501" s="4">
        <v>160</v>
      </c>
      <c r="N501" s="4">
        <v>153</v>
      </c>
      <c r="O501" s="4">
        <v>338</v>
      </c>
      <c r="P501" s="4">
        <v>199</v>
      </c>
      <c r="Q501" s="4">
        <v>84</v>
      </c>
      <c r="R501" s="4">
        <v>58</v>
      </c>
      <c r="S501" s="4">
        <v>62</v>
      </c>
      <c r="T501" s="4">
        <v>34</v>
      </c>
      <c r="U501" s="4">
        <v>57</v>
      </c>
      <c r="V501" s="4">
        <v>22</v>
      </c>
      <c r="W501" s="4">
        <v>89</v>
      </c>
      <c r="X501" s="4">
        <v>92</v>
      </c>
      <c r="Y501" s="4">
        <v>141</v>
      </c>
      <c r="Z501" s="4">
        <v>112</v>
      </c>
      <c r="AA501" s="4">
        <v>22</v>
      </c>
      <c r="AB501" s="4">
        <v>101</v>
      </c>
      <c r="AC501" s="4">
        <v>154</v>
      </c>
      <c r="AD501" s="4">
        <v>47</v>
      </c>
      <c r="AE501" s="4">
        <v>230</v>
      </c>
      <c r="AF501" s="4">
        <v>20</v>
      </c>
      <c r="AG501" s="4">
        <v>104</v>
      </c>
      <c r="AH501" s="4">
        <v>87</v>
      </c>
      <c r="AI501" s="4">
        <v>231</v>
      </c>
      <c r="AJ501" s="4">
        <v>195</v>
      </c>
      <c r="AK501" s="4">
        <v>36</v>
      </c>
      <c r="AL501" s="4">
        <v>134</v>
      </c>
      <c r="AM501" s="4">
        <v>70</v>
      </c>
      <c r="AN501" s="4">
        <v>1286</v>
      </c>
      <c r="AO501" s="4">
        <v>127</v>
      </c>
      <c r="AP501" s="4">
        <v>13</v>
      </c>
      <c r="AQ501" s="4">
        <v>67</v>
      </c>
      <c r="AR501" s="4">
        <v>24</v>
      </c>
      <c r="AS501" s="4">
        <v>113</v>
      </c>
      <c r="AT501" s="4">
        <v>716</v>
      </c>
      <c r="AU501" s="4">
        <v>187</v>
      </c>
      <c r="AV501" s="4">
        <v>16</v>
      </c>
      <c r="AW501" s="4">
        <v>181</v>
      </c>
      <c r="AX501" s="4">
        <v>0</v>
      </c>
      <c r="AY501" s="4">
        <v>12</v>
      </c>
      <c r="AZ501" s="4">
        <v>74</v>
      </c>
      <c r="BA501" s="4">
        <v>22</v>
      </c>
      <c r="BB501" s="4">
        <v>32</v>
      </c>
      <c r="BC501" s="4">
        <v>0</v>
      </c>
      <c r="BD501" s="4">
        <v>0</v>
      </c>
      <c r="BE501" s="4">
        <v>0</v>
      </c>
      <c r="BF501" s="4">
        <v>0</v>
      </c>
      <c r="BG501" s="4">
        <v>0</v>
      </c>
      <c r="BH501" s="4">
        <v>0</v>
      </c>
      <c r="BI501" s="4">
        <v>0</v>
      </c>
      <c r="BJ501" s="4">
        <v>0</v>
      </c>
      <c r="BK501" s="4">
        <v>0</v>
      </c>
      <c r="BL501" s="4">
        <v>0</v>
      </c>
      <c r="BM501" s="4">
        <v>0</v>
      </c>
      <c r="BN501" s="4">
        <v>0</v>
      </c>
      <c r="BO501" s="4">
        <v>171</v>
      </c>
      <c r="BP501" s="4">
        <v>0</v>
      </c>
      <c r="BQ501" s="4">
        <f t="shared" si="1181"/>
        <v>1702</v>
      </c>
      <c r="BR501" s="27">
        <v>11265</v>
      </c>
      <c r="BS501" s="4">
        <f t="shared" si="938"/>
        <v>11265</v>
      </c>
      <c r="BT501" s="3">
        <v>0</v>
      </c>
      <c r="BU501" s="29">
        <v>45291</v>
      </c>
      <c r="BW501" s="4">
        <f t="shared" ref="BW501" si="1198">SUM(BR490:BR501)</f>
        <v>164371</v>
      </c>
      <c r="BX501" s="22">
        <f t="shared" ref="BX501" si="1199">(BW501/BW489)-1</f>
        <v>-8.0663113209130111E-2</v>
      </c>
      <c r="BY501" s="202">
        <v>21030</v>
      </c>
      <c r="BZ501" s="202">
        <f t="shared" ref="BZ501" si="1200">BR501-BY501</f>
        <v>-9765</v>
      </c>
      <c r="CA501" s="202">
        <f t="shared" ref="CA501" si="1201">SUM(BZ490:BZ501)</f>
        <v>16771</v>
      </c>
      <c r="CD501" s="4">
        <f t="shared" ref="CD501" si="1202">SUM(H490:H501)</f>
        <v>29649</v>
      </c>
      <c r="CE501" s="4">
        <f t="shared" ref="CE501" si="1203">SUM(AN490:AN501)</f>
        <v>17114</v>
      </c>
      <c r="CF501" s="4">
        <f t="shared" ref="CF501" si="1204">SUM(AT490:AT501)</f>
        <v>10651</v>
      </c>
      <c r="CG501" s="4">
        <f t="shared" ref="CG501" si="1205">SUM(F490:F501)</f>
        <v>6787</v>
      </c>
      <c r="CH501" s="4">
        <f t="shared" ref="CH501" si="1206">SUM(O490:O501)</f>
        <v>5409</v>
      </c>
      <c r="CZ501" s="70">
        <v>45261</v>
      </c>
      <c r="DA501" s="5">
        <f t="shared" ref="DA501" si="1207">AVERAGE(BS466:BS501)</f>
        <v>14518.472222222223</v>
      </c>
      <c r="DB501" s="5">
        <f t="shared" ref="DB501" si="1208">AVERAGE(BS490:BS501)</f>
        <v>13697.583333333334</v>
      </c>
      <c r="DC501" s="72">
        <f t="shared" ref="DC501" si="1209">BS501</f>
        <v>11265</v>
      </c>
    </row>
    <row r="502" spans="2:107" x14ac:dyDescent="0.3">
      <c r="B502" s="46">
        <v>45292</v>
      </c>
      <c r="C502" t="s">
        <v>443</v>
      </c>
      <c r="D502" s="4">
        <v>82</v>
      </c>
      <c r="E502" s="4">
        <v>130</v>
      </c>
      <c r="F502" s="4">
        <v>524</v>
      </c>
      <c r="G502" s="4">
        <v>58</v>
      </c>
      <c r="H502" s="4">
        <v>2220</v>
      </c>
      <c r="I502" s="4">
        <v>332</v>
      </c>
      <c r="J502" s="4">
        <v>35</v>
      </c>
      <c r="K502" s="4">
        <v>10</v>
      </c>
      <c r="L502" s="4">
        <v>592</v>
      </c>
      <c r="M502" s="4">
        <v>215</v>
      </c>
      <c r="N502" s="4">
        <v>171</v>
      </c>
      <c r="O502" s="4">
        <v>378</v>
      </c>
      <c r="P502" s="4">
        <v>224</v>
      </c>
      <c r="Q502" s="4">
        <v>105</v>
      </c>
      <c r="R502" s="4">
        <v>45</v>
      </c>
      <c r="S502" s="4">
        <v>62</v>
      </c>
      <c r="T502" s="4">
        <v>48</v>
      </c>
      <c r="U502" s="4">
        <v>57</v>
      </c>
      <c r="V502" s="4">
        <v>20</v>
      </c>
      <c r="W502" s="4">
        <v>110</v>
      </c>
      <c r="X502" s="4">
        <v>119</v>
      </c>
      <c r="Y502" s="4">
        <v>145</v>
      </c>
      <c r="Z502" s="4">
        <v>120</v>
      </c>
      <c r="AA502" s="4">
        <v>24</v>
      </c>
      <c r="AB502" s="4">
        <v>132</v>
      </c>
      <c r="AC502" s="4">
        <v>158</v>
      </c>
      <c r="AD502" s="4">
        <v>31</v>
      </c>
      <c r="AE502" s="4">
        <v>252</v>
      </c>
      <c r="AF502" s="4">
        <v>12</v>
      </c>
      <c r="AG502" s="4">
        <v>118</v>
      </c>
      <c r="AH502" s="4">
        <v>100</v>
      </c>
      <c r="AI502" s="4">
        <v>217</v>
      </c>
      <c r="AJ502" s="4">
        <v>187</v>
      </c>
      <c r="AK502" s="4">
        <v>38</v>
      </c>
      <c r="AL502" s="4">
        <v>144</v>
      </c>
      <c r="AM502" s="4">
        <v>56</v>
      </c>
      <c r="AN502" s="4">
        <v>1253</v>
      </c>
      <c r="AO502" s="4">
        <v>167</v>
      </c>
      <c r="AP502" s="4">
        <v>17</v>
      </c>
      <c r="AQ502" s="4">
        <v>97</v>
      </c>
      <c r="AR502" s="4">
        <v>42</v>
      </c>
      <c r="AS502" s="4">
        <v>133</v>
      </c>
      <c r="AT502" s="4">
        <v>861</v>
      </c>
      <c r="AU502" s="4">
        <v>201</v>
      </c>
      <c r="AV502" s="4">
        <v>20</v>
      </c>
      <c r="AW502" s="4">
        <v>179</v>
      </c>
      <c r="AX502" s="4">
        <v>0</v>
      </c>
      <c r="AY502" s="4">
        <v>11</v>
      </c>
      <c r="AZ502" s="4">
        <v>108</v>
      </c>
      <c r="BA502" s="4">
        <v>41</v>
      </c>
      <c r="BB502" s="4">
        <v>24</v>
      </c>
      <c r="BC502" s="4">
        <v>0</v>
      </c>
      <c r="BD502" s="4">
        <v>0</v>
      </c>
      <c r="BE502" s="4">
        <v>0</v>
      </c>
      <c r="BF502" s="4">
        <v>0</v>
      </c>
      <c r="BG502" s="4">
        <v>0</v>
      </c>
      <c r="BH502" s="4">
        <v>0</v>
      </c>
      <c r="BI502" s="4">
        <v>0</v>
      </c>
      <c r="BJ502" s="4">
        <v>0</v>
      </c>
      <c r="BK502" s="4">
        <v>0</v>
      </c>
      <c r="BL502" s="4">
        <v>0</v>
      </c>
      <c r="BM502" s="4">
        <v>0</v>
      </c>
      <c r="BN502" s="4">
        <v>0</v>
      </c>
      <c r="BO502" s="4">
        <v>205</v>
      </c>
      <c r="BP502" s="4">
        <v>0</v>
      </c>
      <c r="BQ502" s="4">
        <f t="shared" si="1181"/>
        <v>1909</v>
      </c>
      <c r="BR502" s="27">
        <v>12539</v>
      </c>
      <c r="BS502" s="4">
        <f t="shared" si="938"/>
        <v>12539</v>
      </c>
      <c r="BT502" s="3">
        <v>0</v>
      </c>
      <c r="BU502" s="29">
        <v>45322</v>
      </c>
      <c r="BW502" s="4">
        <f t="shared" ref="BW502" si="1210">SUM(BR491:BR502)</f>
        <v>163182</v>
      </c>
      <c r="BX502" s="22">
        <f t="shared" ref="BX502" si="1211">(BW502/BW490)-1</f>
        <v>-8.725710642010942E-2</v>
      </c>
      <c r="BY502" s="202">
        <v>10202</v>
      </c>
      <c r="BZ502" s="202">
        <f t="shared" ref="BZ502" si="1212">BR502-BY502</f>
        <v>2337</v>
      </c>
      <c r="CA502" s="202">
        <f t="shared" ref="CA502" si="1213">SUM(BZ491:BZ502)</f>
        <v>18304</v>
      </c>
      <c r="CD502" s="4">
        <f t="shared" ref="CD502" si="1214">SUM(H491:H502)</f>
        <v>29317</v>
      </c>
      <c r="CE502" s="4">
        <f t="shared" ref="CE502" si="1215">SUM(AN491:AN502)</f>
        <v>16951</v>
      </c>
      <c r="CF502" s="4">
        <f t="shared" ref="CF502" si="1216">SUM(AT491:AT502)</f>
        <v>10667</v>
      </c>
      <c r="CG502" s="4">
        <f t="shared" ref="CG502" si="1217">SUM(F491:F502)</f>
        <v>6765</v>
      </c>
      <c r="CH502" s="4">
        <f t="shared" ref="CH502" si="1218">SUM(O491:O502)</f>
        <v>5333</v>
      </c>
      <c r="CZ502" s="70">
        <v>45292</v>
      </c>
      <c r="DA502" s="5">
        <f t="shared" ref="DA502" si="1219">AVERAGE(BS467:BS502)</f>
        <v>14549.694444444445</v>
      </c>
      <c r="DB502" s="5">
        <f t="shared" ref="DB502" si="1220">AVERAGE(BS491:BS502)</f>
        <v>13598.5</v>
      </c>
      <c r="DC502" s="72">
        <f t="shared" ref="DC502" si="1221">BS502</f>
        <v>12539</v>
      </c>
    </row>
    <row r="503" spans="2:107" x14ac:dyDescent="0.3">
      <c r="B503" s="46">
        <v>45323</v>
      </c>
      <c r="C503" t="s">
        <v>444</v>
      </c>
      <c r="D503" s="4">
        <v>76</v>
      </c>
      <c r="E503" s="4">
        <v>136</v>
      </c>
      <c r="F503" s="4">
        <v>508</v>
      </c>
      <c r="G503" s="4">
        <v>55</v>
      </c>
      <c r="H503" s="4">
        <v>2102</v>
      </c>
      <c r="I503" s="4">
        <v>320</v>
      </c>
      <c r="J503" s="4">
        <v>33</v>
      </c>
      <c r="K503" s="4">
        <v>9</v>
      </c>
      <c r="L503" s="4">
        <v>562</v>
      </c>
      <c r="M503" s="4">
        <v>254</v>
      </c>
      <c r="N503" s="4">
        <v>184</v>
      </c>
      <c r="O503" s="4">
        <v>378</v>
      </c>
      <c r="P503" s="4">
        <v>244</v>
      </c>
      <c r="Q503" s="4">
        <v>89</v>
      </c>
      <c r="R503" s="4">
        <v>56</v>
      </c>
      <c r="S503" s="4">
        <v>55</v>
      </c>
      <c r="T503" s="4">
        <v>41</v>
      </c>
      <c r="U503" s="4">
        <v>63</v>
      </c>
      <c r="V503" s="4">
        <v>22</v>
      </c>
      <c r="W503" s="4">
        <v>110</v>
      </c>
      <c r="X503" s="4">
        <v>111</v>
      </c>
      <c r="Y503" s="4">
        <v>122</v>
      </c>
      <c r="Z503" s="4">
        <v>104</v>
      </c>
      <c r="AA503" s="4">
        <v>31</v>
      </c>
      <c r="AB503" s="4">
        <v>123</v>
      </c>
      <c r="AC503" s="4">
        <v>127</v>
      </c>
      <c r="AD503" s="4">
        <v>42</v>
      </c>
      <c r="AE503" s="4">
        <v>243</v>
      </c>
      <c r="AF503" s="4">
        <v>26</v>
      </c>
      <c r="AG503" s="4">
        <v>116</v>
      </c>
      <c r="AH503" s="4">
        <v>89</v>
      </c>
      <c r="AI503" s="4">
        <v>252</v>
      </c>
      <c r="AJ503" s="4">
        <v>161</v>
      </c>
      <c r="AK503" s="4">
        <v>35</v>
      </c>
      <c r="AL503" s="4">
        <v>139</v>
      </c>
      <c r="AM503" s="4">
        <v>72</v>
      </c>
      <c r="AN503" s="4">
        <v>1325</v>
      </c>
      <c r="AO503" s="4">
        <v>161</v>
      </c>
      <c r="AP503" s="4">
        <v>6</v>
      </c>
      <c r="AQ503" s="4">
        <v>78</v>
      </c>
      <c r="AR503" s="4">
        <v>45</v>
      </c>
      <c r="AS503" s="4">
        <v>121</v>
      </c>
      <c r="AT503" s="4">
        <v>871</v>
      </c>
      <c r="AU503" s="4">
        <v>201</v>
      </c>
      <c r="AV503" s="4">
        <v>16</v>
      </c>
      <c r="AW503" s="4">
        <v>182</v>
      </c>
      <c r="AX503" s="4">
        <v>0</v>
      </c>
      <c r="AY503" s="4">
        <v>7</v>
      </c>
      <c r="AZ503" s="4">
        <v>93</v>
      </c>
      <c r="BA503" s="4">
        <v>28</v>
      </c>
      <c r="BB503" s="4">
        <v>31</v>
      </c>
      <c r="BC503" s="4">
        <v>0</v>
      </c>
      <c r="BD503" s="4">
        <v>0</v>
      </c>
      <c r="BE503" s="4">
        <v>0</v>
      </c>
      <c r="BF503" s="4">
        <v>0</v>
      </c>
      <c r="BG503" s="4">
        <v>0</v>
      </c>
      <c r="BH503" s="4">
        <v>0</v>
      </c>
      <c r="BI503" s="4">
        <v>0</v>
      </c>
      <c r="BJ503" s="4">
        <v>0</v>
      </c>
      <c r="BK503" s="4">
        <v>0</v>
      </c>
      <c r="BL503" s="4">
        <v>0</v>
      </c>
      <c r="BM503" s="4">
        <v>0</v>
      </c>
      <c r="BN503" s="4">
        <v>0</v>
      </c>
      <c r="BO503" s="4">
        <v>182</v>
      </c>
      <c r="BP503" s="4">
        <v>0</v>
      </c>
      <c r="BQ503" s="4">
        <f t="shared" si="1181"/>
        <v>1870</v>
      </c>
      <c r="BR503" s="27">
        <v>12307</v>
      </c>
      <c r="BS503" s="4">
        <f t="shared" si="938"/>
        <v>12307</v>
      </c>
      <c r="BT503" s="3">
        <v>0</v>
      </c>
      <c r="BU503" s="29">
        <v>45351</v>
      </c>
      <c r="BW503" s="4">
        <f t="shared" ref="BW503" si="1222">SUM(BR492:BR503)</f>
        <v>163845</v>
      </c>
      <c r="BX503" s="22">
        <f t="shared" ref="BX503" si="1223">(BW503/BW491)-1</f>
        <v>-7.7693403209736167E-2</v>
      </c>
      <c r="BY503" s="202">
        <v>10184</v>
      </c>
      <c r="BZ503" s="202">
        <f t="shared" ref="BZ503" si="1224">BR503-BY503</f>
        <v>2123</v>
      </c>
      <c r="CA503" s="202">
        <f t="shared" ref="CA503" si="1225">SUM(BZ492:BZ503)</f>
        <v>27635</v>
      </c>
      <c r="CD503" s="4">
        <f t="shared" ref="CD503" si="1226">SUM(H492:H503)</f>
        <v>29270</v>
      </c>
      <c r="CE503" s="4">
        <f t="shared" ref="CE503" si="1227">SUM(AN492:AN503)</f>
        <v>17045</v>
      </c>
      <c r="CF503" s="4">
        <f t="shared" ref="CF503" si="1228">SUM(AT492:AT503)</f>
        <v>10763</v>
      </c>
      <c r="CG503" s="4">
        <f t="shared" ref="CG503" si="1229">SUM(F492:F503)</f>
        <v>6813</v>
      </c>
      <c r="CH503" s="4">
        <f t="shared" ref="CH503" si="1230">SUM(O492:O503)</f>
        <v>5315</v>
      </c>
      <c r="CZ503" s="70">
        <v>45323</v>
      </c>
      <c r="DA503" s="5">
        <f t="shared" ref="DA503" si="1231">AVERAGE(BS468:BS503)</f>
        <v>14576.388888888889</v>
      </c>
      <c r="DB503" s="5">
        <f t="shared" ref="DB503" si="1232">AVERAGE(BS492:BS503)</f>
        <v>13653.75</v>
      </c>
      <c r="DC503" s="72">
        <f t="shared" ref="DC503" si="1233">BS503</f>
        <v>12307</v>
      </c>
    </row>
    <row r="504" spans="2:107" x14ac:dyDescent="0.3">
      <c r="B504" s="46">
        <v>45352</v>
      </c>
      <c r="C504" t="s">
        <v>445</v>
      </c>
      <c r="D504" s="4">
        <v>60</v>
      </c>
      <c r="E504" s="4">
        <v>165</v>
      </c>
      <c r="F504" s="4">
        <v>549</v>
      </c>
      <c r="G504" s="4">
        <v>53</v>
      </c>
      <c r="H504" s="4">
        <v>2248</v>
      </c>
      <c r="I504" s="4">
        <v>389</v>
      </c>
      <c r="J504" s="4">
        <v>55</v>
      </c>
      <c r="K504" s="4">
        <v>14</v>
      </c>
      <c r="L504" s="4">
        <v>594</v>
      </c>
      <c r="M504" s="4">
        <v>231</v>
      </c>
      <c r="N504" s="4">
        <v>178</v>
      </c>
      <c r="O504" s="4">
        <v>397</v>
      </c>
      <c r="P504" s="4">
        <v>224</v>
      </c>
      <c r="Q504" s="4">
        <v>85</v>
      </c>
      <c r="R504" s="4">
        <v>56</v>
      </c>
      <c r="S504" s="4">
        <v>78</v>
      </c>
      <c r="T504" s="4">
        <v>46</v>
      </c>
      <c r="U504" s="4">
        <v>57</v>
      </c>
      <c r="V504" s="4">
        <v>26</v>
      </c>
      <c r="W504" s="4">
        <v>117</v>
      </c>
      <c r="X504" s="4">
        <v>125</v>
      </c>
      <c r="Y504" s="4">
        <v>136</v>
      </c>
      <c r="Z504" s="4">
        <v>127</v>
      </c>
      <c r="AA504" s="4">
        <v>29</v>
      </c>
      <c r="AB504" s="4">
        <v>130</v>
      </c>
      <c r="AC504" s="4">
        <v>165</v>
      </c>
      <c r="AD504" s="4">
        <v>46</v>
      </c>
      <c r="AE504" s="4">
        <v>254</v>
      </c>
      <c r="AF504" s="4">
        <v>21</v>
      </c>
      <c r="AG504" s="4">
        <v>134</v>
      </c>
      <c r="AH504" s="4">
        <v>102</v>
      </c>
      <c r="AI504" s="4">
        <v>262</v>
      </c>
      <c r="AJ504" s="4">
        <v>167</v>
      </c>
      <c r="AK504" s="4">
        <v>41</v>
      </c>
      <c r="AL504" s="4">
        <v>133</v>
      </c>
      <c r="AM504" s="4">
        <v>74</v>
      </c>
      <c r="AN504" s="4">
        <v>1462</v>
      </c>
      <c r="AO504" s="4">
        <v>149</v>
      </c>
      <c r="AP504" s="4">
        <v>12</v>
      </c>
      <c r="AQ504" s="4">
        <v>112</v>
      </c>
      <c r="AR504" s="4">
        <v>37</v>
      </c>
      <c r="AS504" s="4">
        <v>124</v>
      </c>
      <c r="AT504" s="4">
        <v>854</v>
      </c>
      <c r="AU504" s="4">
        <v>191</v>
      </c>
      <c r="AV504" s="4">
        <v>20</v>
      </c>
      <c r="AW504" s="4">
        <v>223</v>
      </c>
      <c r="AX504" s="4">
        <v>0</v>
      </c>
      <c r="AY504" s="4">
        <v>10</v>
      </c>
      <c r="AZ504" s="4">
        <v>124</v>
      </c>
      <c r="BA504" s="4">
        <v>31</v>
      </c>
      <c r="BB504" s="4">
        <v>23</v>
      </c>
      <c r="BC504" s="4">
        <v>0</v>
      </c>
      <c r="BD504" s="4">
        <v>0</v>
      </c>
      <c r="BE504" s="4">
        <v>0</v>
      </c>
      <c r="BF504" s="4">
        <v>0</v>
      </c>
      <c r="BG504" s="4">
        <v>0</v>
      </c>
      <c r="BH504" s="4">
        <v>0</v>
      </c>
      <c r="BI504" s="4">
        <v>0</v>
      </c>
      <c r="BJ504" s="4">
        <v>0</v>
      </c>
      <c r="BK504" s="4">
        <v>0</v>
      </c>
      <c r="BL504" s="4">
        <v>0</v>
      </c>
      <c r="BM504" s="4">
        <v>0</v>
      </c>
      <c r="BN504" s="4">
        <v>0</v>
      </c>
      <c r="BO504" s="4">
        <v>187</v>
      </c>
      <c r="BQ504" s="4">
        <f t="shared" si="1181"/>
        <v>1779</v>
      </c>
      <c r="BR504" s="27">
        <v>12906</v>
      </c>
      <c r="BS504" s="4">
        <f t="shared" si="938"/>
        <v>12906</v>
      </c>
      <c r="BT504" s="3">
        <v>0</v>
      </c>
      <c r="BU504" s="29">
        <v>45382</v>
      </c>
      <c r="BW504" s="4">
        <f t="shared" ref="BW504" si="1234">SUM(BR493:BR504)</f>
        <v>162603</v>
      </c>
      <c r="BX504" s="22">
        <f t="shared" ref="BX504" si="1235">(BW504/BW492)-1</f>
        <v>-7.8141122311294553E-2</v>
      </c>
      <c r="BY504" s="202">
        <v>10257</v>
      </c>
      <c r="BZ504" s="202">
        <f t="shared" ref="BZ504" si="1236">BR504-BY504</f>
        <v>2649</v>
      </c>
      <c r="CA504" s="202">
        <f t="shared" ref="CA504" si="1237">SUM(BZ493:BZ504)</f>
        <v>25741</v>
      </c>
      <c r="CD504" s="4">
        <f t="shared" ref="CD504" si="1238">SUM(H493:H504)</f>
        <v>28860</v>
      </c>
      <c r="CE504" s="4">
        <f t="shared" ref="CE504" si="1239">SUM(AN493:AN504)</f>
        <v>16919</v>
      </c>
      <c r="CF504" s="4">
        <f t="shared" ref="CF504" si="1240">SUM(AT493:AT504)</f>
        <v>10744</v>
      </c>
      <c r="CG504" s="4">
        <f t="shared" ref="CG504" si="1241">SUM(F493:F504)</f>
        <v>6786</v>
      </c>
      <c r="CH504" s="4">
        <f t="shared" ref="CH504" si="1242">SUM(O493:O504)</f>
        <v>5229</v>
      </c>
      <c r="CZ504" s="70">
        <v>45352</v>
      </c>
      <c r="DA504" s="5">
        <f t="shared" ref="DA504" si="1243">AVERAGE(BS469:BS504)</f>
        <v>14544.638888888889</v>
      </c>
      <c r="DB504" s="5">
        <f t="shared" ref="DB504" si="1244">AVERAGE(BS493:BS504)</f>
        <v>13550.25</v>
      </c>
      <c r="DC504" s="72">
        <f t="shared" ref="DC504" si="1245">BS504</f>
        <v>12906</v>
      </c>
    </row>
    <row r="505" spans="2:107" x14ac:dyDescent="0.3">
      <c r="B505" s="46">
        <v>45383</v>
      </c>
      <c r="C505" t="s">
        <v>446</v>
      </c>
      <c r="D505" s="4">
        <v>70</v>
      </c>
      <c r="E505" s="4">
        <v>118</v>
      </c>
      <c r="F505" s="4">
        <v>535</v>
      </c>
      <c r="G505" s="4">
        <v>53</v>
      </c>
      <c r="H505" s="4">
        <v>2219</v>
      </c>
      <c r="I505" s="4">
        <v>387</v>
      </c>
      <c r="J505" s="4">
        <v>55</v>
      </c>
      <c r="K505" s="4">
        <v>17</v>
      </c>
      <c r="L505" s="4">
        <v>523</v>
      </c>
      <c r="M505" s="4">
        <v>219</v>
      </c>
      <c r="N505" s="4">
        <v>171</v>
      </c>
      <c r="O505" s="4">
        <v>426</v>
      </c>
      <c r="P505" s="4">
        <v>219</v>
      </c>
      <c r="Q505" s="4">
        <v>83</v>
      </c>
      <c r="R505" s="4">
        <v>67</v>
      </c>
      <c r="S505" s="4">
        <v>84</v>
      </c>
      <c r="T505" s="4">
        <v>51</v>
      </c>
      <c r="U505" s="4">
        <v>70</v>
      </c>
      <c r="V505" s="4">
        <v>27</v>
      </c>
      <c r="W505" s="4">
        <v>110</v>
      </c>
      <c r="X505" s="4">
        <v>90</v>
      </c>
      <c r="Y505" s="4">
        <v>156</v>
      </c>
      <c r="Z505" s="4">
        <v>105</v>
      </c>
      <c r="AA505" s="4">
        <v>27</v>
      </c>
      <c r="AB505" s="4">
        <v>105</v>
      </c>
      <c r="AC505" s="4">
        <v>171</v>
      </c>
      <c r="AD505" s="4">
        <v>44</v>
      </c>
      <c r="AE505" s="4">
        <v>253</v>
      </c>
      <c r="AF505" s="4">
        <v>22</v>
      </c>
      <c r="AG505" s="4">
        <v>122</v>
      </c>
      <c r="AH505" s="4">
        <v>84</v>
      </c>
      <c r="AI505" s="4">
        <v>226</v>
      </c>
      <c r="AJ505" s="4">
        <v>173</v>
      </c>
      <c r="AK505" s="4">
        <v>27</v>
      </c>
      <c r="AL505" s="4">
        <v>131</v>
      </c>
      <c r="AM505" s="4">
        <v>74</v>
      </c>
      <c r="AN505" s="4">
        <v>1319</v>
      </c>
      <c r="AO505" s="4">
        <v>146</v>
      </c>
      <c r="AP505" s="4">
        <v>12</v>
      </c>
      <c r="AQ505" s="4">
        <v>84</v>
      </c>
      <c r="AR505" s="4">
        <v>39</v>
      </c>
      <c r="AS505" s="4">
        <v>156</v>
      </c>
      <c r="AT505" s="4">
        <v>819</v>
      </c>
      <c r="AU505" s="4">
        <v>177</v>
      </c>
      <c r="AV505" s="4">
        <v>15</v>
      </c>
      <c r="AW505" s="4">
        <v>200</v>
      </c>
      <c r="AX505" s="4">
        <v>0</v>
      </c>
      <c r="AY505" s="4">
        <v>9</v>
      </c>
      <c r="AZ505" s="4">
        <v>81</v>
      </c>
      <c r="BA505" s="4">
        <v>36</v>
      </c>
      <c r="BB505" s="4">
        <v>31</v>
      </c>
      <c r="BC505" s="4">
        <v>0</v>
      </c>
      <c r="BD505" s="4">
        <v>0</v>
      </c>
      <c r="BE505" s="4">
        <v>0</v>
      </c>
      <c r="BF505" s="4">
        <v>0</v>
      </c>
      <c r="BG505" s="4">
        <v>0</v>
      </c>
      <c r="BH505" s="4">
        <v>0</v>
      </c>
      <c r="BI505" s="4">
        <v>0</v>
      </c>
      <c r="BJ505" s="4">
        <v>0</v>
      </c>
      <c r="BK505" s="4">
        <v>0</v>
      </c>
      <c r="BL505" s="4">
        <v>0</v>
      </c>
      <c r="BM505" s="4">
        <v>0</v>
      </c>
      <c r="BN505" s="4">
        <v>0</v>
      </c>
      <c r="BO505" s="4">
        <v>211</v>
      </c>
      <c r="BQ505" s="4">
        <f t="shared" si="1181"/>
        <v>1842</v>
      </c>
      <c r="BR505" s="27">
        <v>12491</v>
      </c>
      <c r="BS505" s="4">
        <f t="shared" si="938"/>
        <v>12491</v>
      </c>
      <c r="BT505" s="3">
        <v>0</v>
      </c>
      <c r="BU505" s="29">
        <v>45412</v>
      </c>
      <c r="BW505" s="4">
        <f t="shared" ref="BW505" si="1246">SUM(BR494:BR505)</f>
        <v>163109</v>
      </c>
      <c r="BX505" s="22">
        <f t="shared" ref="BX505" si="1247">(BW505/BW493)-1</f>
        <v>-6.6502984621900185E-2</v>
      </c>
      <c r="BY505" s="202">
        <v>13823</v>
      </c>
      <c r="BZ505" s="202">
        <f t="shared" ref="BZ505" si="1248">BR505-BY505</f>
        <v>-1332</v>
      </c>
      <c r="CA505" s="202">
        <f t="shared" ref="CA505" si="1249">SUM(BZ494:BZ505)</f>
        <v>20607</v>
      </c>
      <c r="CD505" s="4">
        <f t="shared" ref="CD505" si="1250">SUM(H494:H505)</f>
        <v>28960</v>
      </c>
      <c r="CE505" s="4">
        <f t="shared" ref="CE505" si="1251">SUM(AN494:AN505)</f>
        <v>16905</v>
      </c>
      <c r="CF505" s="4">
        <f t="shared" ref="CF505" si="1252">SUM(AT494:AT505)</f>
        <v>10825</v>
      </c>
      <c r="CG505" s="4">
        <f t="shared" ref="CG505" si="1253">SUM(F494:F505)</f>
        <v>6832</v>
      </c>
      <c r="CH505" s="4">
        <f t="shared" ref="CH505" si="1254">SUM(O494:O505)</f>
        <v>5239</v>
      </c>
      <c r="CZ505" s="70">
        <v>45383</v>
      </c>
      <c r="DA505" s="5">
        <f t="shared" ref="DA505" si="1255">AVERAGE(BS470:BS505)</f>
        <v>14487.444444444445</v>
      </c>
      <c r="DB505" s="5">
        <f t="shared" ref="DB505" si="1256">AVERAGE(BS494:BS505)</f>
        <v>13592.416666666666</v>
      </c>
      <c r="DC505" s="72">
        <f t="shared" ref="DC505" si="1257">BS505</f>
        <v>12491</v>
      </c>
    </row>
    <row r="506" spans="2:107" x14ac:dyDescent="0.3">
      <c r="B506" s="46">
        <v>45413</v>
      </c>
      <c r="C506" t="s">
        <v>447</v>
      </c>
      <c r="D506" s="4">
        <v>75</v>
      </c>
      <c r="E506" s="4">
        <v>119</v>
      </c>
      <c r="F506" s="4">
        <v>570</v>
      </c>
      <c r="G506" s="4">
        <v>40</v>
      </c>
      <c r="H506" s="4">
        <v>2303</v>
      </c>
      <c r="I506" s="4">
        <v>388</v>
      </c>
      <c r="J506" s="4">
        <v>53</v>
      </c>
      <c r="K506" s="4">
        <v>14</v>
      </c>
      <c r="L506" s="4">
        <v>604</v>
      </c>
      <c r="M506" s="4">
        <v>256</v>
      </c>
      <c r="N506" s="4">
        <v>186</v>
      </c>
      <c r="O506" s="4">
        <v>461</v>
      </c>
      <c r="P506" s="4">
        <v>238</v>
      </c>
      <c r="Q506" s="4">
        <v>99</v>
      </c>
      <c r="R506" s="4">
        <v>63</v>
      </c>
      <c r="S506" s="4">
        <v>69</v>
      </c>
      <c r="T506" s="4">
        <v>35</v>
      </c>
      <c r="U506" s="4">
        <v>67</v>
      </c>
      <c r="V506" s="4">
        <v>27</v>
      </c>
      <c r="W506" s="4">
        <v>151</v>
      </c>
      <c r="X506" s="4">
        <v>134</v>
      </c>
      <c r="Y506" s="4">
        <v>162</v>
      </c>
      <c r="Z506" s="4">
        <v>133</v>
      </c>
      <c r="AA506" s="4">
        <v>32</v>
      </c>
      <c r="AB506" s="4">
        <v>120</v>
      </c>
      <c r="AC506" s="4">
        <v>167</v>
      </c>
      <c r="AD506" s="4">
        <v>55</v>
      </c>
      <c r="AE506" s="4">
        <v>232</v>
      </c>
      <c r="AF506" s="4">
        <v>32</v>
      </c>
      <c r="AG506" s="4">
        <v>99</v>
      </c>
      <c r="AH506" s="4">
        <v>96</v>
      </c>
      <c r="AI506" s="4">
        <v>245</v>
      </c>
      <c r="AJ506" s="4">
        <v>190</v>
      </c>
      <c r="AK506" s="4">
        <v>27</v>
      </c>
      <c r="AL506" s="4">
        <v>138</v>
      </c>
      <c r="AM506" s="4">
        <v>85</v>
      </c>
      <c r="AN506" s="4">
        <v>1329</v>
      </c>
      <c r="AO506" s="4">
        <v>185</v>
      </c>
      <c r="AP506" s="4">
        <v>21</v>
      </c>
      <c r="AQ506" s="4">
        <v>85</v>
      </c>
      <c r="AR506" s="4">
        <v>38</v>
      </c>
      <c r="AS506" s="4">
        <v>144</v>
      </c>
      <c r="AT506" s="4">
        <v>889</v>
      </c>
      <c r="AU506" s="4">
        <v>225</v>
      </c>
      <c r="AV506" s="4">
        <v>10</v>
      </c>
      <c r="AW506" s="4">
        <v>243</v>
      </c>
      <c r="AX506" s="4">
        <v>0</v>
      </c>
      <c r="AY506" s="4">
        <v>12</v>
      </c>
      <c r="AZ506" s="4">
        <v>106</v>
      </c>
      <c r="BA506" s="4">
        <v>39</v>
      </c>
      <c r="BB506" s="4">
        <v>23</v>
      </c>
      <c r="BC506" s="4">
        <v>0</v>
      </c>
      <c r="BD506" s="4">
        <v>0</v>
      </c>
      <c r="BE506" s="4">
        <v>0</v>
      </c>
      <c r="BF506" s="4">
        <v>0</v>
      </c>
      <c r="BG506" s="4">
        <v>0</v>
      </c>
      <c r="BH506" s="4">
        <v>0</v>
      </c>
      <c r="BI506" s="4">
        <v>0</v>
      </c>
      <c r="BJ506" s="4">
        <v>0</v>
      </c>
      <c r="BK506" s="4">
        <v>0</v>
      </c>
      <c r="BL506" s="4">
        <v>0</v>
      </c>
      <c r="BM506" s="4">
        <v>0</v>
      </c>
      <c r="BN506" s="4">
        <v>0</v>
      </c>
      <c r="BO506" s="4">
        <v>230</v>
      </c>
      <c r="BQ506" s="4">
        <f t="shared" si="1181"/>
        <v>1794</v>
      </c>
      <c r="BR506" s="27">
        <v>13138</v>
      </c>
      <c r="BS506" s="4">
        <f t="shared" si="938"/>
        <v>13138</v>
      </c>
      <c r="BT506" s="3">
        <v>0</v>
      </c>
      <c r="BU506" s="29">
        <v>45443</v>
      </c>
      <c r="BW506" s="4">
        <f t="shared" ref="BW506" si="1258">SUM(BR495:BR506)</f>
        <v>163163</v>
      </c>
      <c r="BX506" s="22">
        <f t="shared" ref="BX506" si="1259">(BW506/BW494)-1</f>
        <v>-6.4378691438729319E-2</v>
      </c>
      <c r="BY506" s="202">
        <v>11113</v>
      </c>
      <c r="BZ506" s="202">
        <f t="shared" ref="BZ506" si="1260">BR506-BY506</f>
        <v>2025</v>
      </c>
      <c r="CA506" s="202">
        <f t="shared" ref="CA506" si="1261">SUM(BZ495:BZ506)</f>
        <v>18811</v>
      </c>
      <c r="CD506" s="4">
        <f t="shared" ref="CD506" si="1262">SUM(H495:H506)</f>
        <v>28927</v>
      </c>
      <c r="CE506" s="4">
        <f t="shared" ref="CE506" si="1263">SUM(AN495:AN506)</f>
        <v>16828</v>
      </c>
      <c r="CF506" s="4">
        <f t="shared" ref="CF506" si="1264">SUM(AT495:AT506)</f>
        <v>10880</v>
      </c>
      <c r="CG506" s="4">
        <f t="shared" ref="CG506" si="1265">SUM(F495:F506)</f>
        <v>6825</v>
      </c>
      <c r="CH506" s="4">
        <f t="shared" ref="CH506" si="1266">SUM(O495:O506)</f>
        <v>5254</v>
      </c>
      <c r="CK506"/>
      <c r="CL506"/>
      <c r="CM506"/>
      <c r="CN506"/>
      <c r="CO506"/>
      <c r="CP506"/>
      <c r="CQ506"/>
      <c r="CR506"/>
      <c r="CS506"/>
      <c r="CT506"/>
      <c r="CZ506" s="70">
        <v>45413</v>
      </c>
      <c r="DA506" s="5">
        <f t="shared" ref="DA506" si="1267">AVERAGE(BS471:BS506)</f>
        <v>14481.583333333334</v>
      </c>
      <c r="DB506" s="5">
        <f t="shared" ref="DB506" si="1268">AVERAGE(BS495:BS506)</f>
        <v>13596.916666666666</v>
      </c>
      <c r="DC506" s="72">
        <f t="shared" ref="DC506" si="1269">BS506</f>
        <v>13138</v>
      </c>
    </row>
    <row r="507" spans="2:107" x14ac:dyDescent="0.3">
      <c r="B507" s="46">
        <v>45444</v>
      </c>
      <c r="C507" t="s">
        <v>448</v>
      </c>
      <c r="D507" s="4">
        <v>73</v>
      </c>
      <c r="E507" s="4">
        <v>151</v>
      </c>
      <c r="F507" s="4">
        <v>631</v>
      </c>
      <c r="G507" s="4">
        <v>54</v>
      </c>
      <c r="H507" s="4">
        <v>2301</v>
      </c>
      <c r="I507" s="4">
        <v>414</v>
      </c>
      <c r="J507" s="4">
        <v>54</v>
      </c>
      <c r="K507" s="4">
        <v>5</v>
      </c>
      <c r="L507" s="4">
        <v>588</v>
      </c>
      <c r="M507" s="4">
        <v>237</v>
      </c>
      <c r="N507" s="4">
        <v>171</v>
      </c>
      <c r="O507" s="4">
        <v>478</v>
      </c>
      <c r="P507" s="4">
        <v>260</v>
      </c>
      <c r="Q507" s="4">
        <v>120</v>
      </c>
      <c r="R507" s="4">
        <v>88</v>
      </c>
      <c r="S507" s="4">
        <v>72</v>
      </c>
      <c r="T507" s="4">
        <v>66</v>
      </c>
      <c r="U507" s="4">
        <v>81</v>
      </c>
      <c r="V507" s="4">
        <v>35</v>
      </c>
      <c r="W507" s="4">
        <v>130</v>
      </c>
      <c r="X507" s="4">
        <v>140</v>
      </c>
      <c r="Y507" s="4">
        <v>143</v>
      </c>
      <c r="Z507" s="4">
        <v>109</v>
      </c>
      <c r="AA507" s="4">
        <v>29</v>
      </c>
      <c r="AB507" s="4">
        <v>118</v>
      </c>
      <c r="AC507" s="4">
        <v>195</v>
      </c>
      <c r="AD507" s="4">
        <v>57</v>
      </c>
      <c r="AE507" s="4">
        <v>261</v>
      </c>
      <c r="AF507" s="4">
        <v>36</v>
      </c>
      <c r="AG507" s="4">
        <v>117</v>
      </c>
      <c r="AH507" s="4">
        <v>95</v>
      </c>
      <c r="AI507" s="4">
        <v>291</v>
      </c>
      <c r="AJ507" s="4">
        <v>228</v>
      </c>
      <c r="AK507" s="4">
        <v>30</v>
      </c>
      <c r="AL507" s="4">
        <v>161</v>
      </c>
      <c r="AM507" s="4">
        <v>88</v>
      </c>
      <c r="AN507" s="4">
        <v>1353</v>
      </c>
      <c r="AO507" s="4">
        <v>194</v>
      </c>
      <c r="AP507" s="4">
        <v>7</v>
      </c>
      <c r="AQ507" s="4">
        <v>92</v>
      </c>
      <c r="AR507" s="4">
        <v>33</v>
      </c>
      <c r="AS507" s="4">
        <v>149</v>
      </c>
      <c r="AT507" s="4">
        <v>989</v>
      </c>
      <c r="AU507" s="4">
        <v>208</v>
      </c>
      <c r="AV507" s="4">
        <v>19</v>
      </c>
      <c r="AW507" s="4">
        <v>232</v>
      </c>
      <c r="AX507" s="4">
        <v>0</v>
      </c>
      <c r="AY507" s="4">
        <v>14</v>
      </c>
      <c r="AZ507" s="4">
        <v>124</v>
      </c>
      <c r="BA507" s="4">
        <v>37</v>
      </c>
      <c r="BB507" s="4">
        <v>27</v>
      </c>
      <c r="BC507" s="4">
        <v>0</v>
      </c>
      <c r="BD507" s="4">
        <v>0</v>
      </c>
      <c r="BE507" s="4">
        <v>0</v>
      </c>
      <c r="BF507" s="4">
        <v>0</v>
      </c>
      <c r="BG507" s="4">
        <v>0</v>
      </c>
      <c r="BH507" s="4">
        <v>0</v>
      </c>
      <c r="BI507" s="4">
        <v>0</v>
      </c>
      <c r="BJ507" s="4">
        <v>0</v>
      </c>
      <c r="BK507" s="4">
        <v>0</v>
      </c>
      <c r="BL507" s="4">
        <v>0</v>
      </c>
      <c r="BM507" s="4">
        <v>0</v>
      </c>
      <c r="BN507" s="4">
        <v>0</v>
      </c>
      <c r="BO507" s="4">
        <v>166</v>
      </c>
      <c r="BQ507" s="4">
        <f t="shared" si="1181"/>
        <v>1687</v>
      </c>
      <c r="BR507" s="27">
        <v>13438</v>
      </c>
      <c r="BS507" s="4">
        <f t="shared" si="938"/>
        <v>13438</v>
      </c>
      <c r="BT507" s="3">
        <v>0</v>
      </c>
      <c r="BU507" s="29">
        <v>45473</v>
      </c>
      <c r="BW507" s="4">
        <f t="shared" ref="BW507" si="1270">SUM(BR496:BR507)</f>
        <v>161746</v>
      </c>
      <c r="BX507" s="22">
        <f t="shared" ref="BX507:BX508" si="1271">(BW507/BW495)-1</f>
        <v>-6.7160348576339013E-2</v>
      </c>
      <c r="BY507" s="202">
        <v>9925</v>
      </c>
      <c r="BZ507" s="202">
        <f t="shared" ref="BZ507:BZ508" si="1272">BR507-BY507</f>
        <v>3513</v>
      </c>
      <c r="CA507" s="202">
        <f t="shared" ref="CA507:CA508" si="1273">SUM(BZ496:BZ507)</f>
        <v>17676</v>
      </c>
      <c r="CD507" s="4">
        <f t="shared" ref="CD507:CD508" si="1274">SUM(H496:H507)</f>
        <v>28599</v>
      </c>
      <c r="CE507" s="4">
        <f t="shared" ref="CE507:CE508" si="1275">SUM(AN496:AN507)</f>
        <v>16684</v>
      </c>
      <c r="CF507" s="4">
        <f t="shared" ref="CF507:CF508" si="1276">SUM(AT496:AT507)</f>
        <v>10871</v>
      </c>
      <c r="CG507" s="4">
        <f t="shared" ref="CG507:CG508" si="1277">SUM(F496:F507)</f>
        <v>6810</v>
      </c>
      <c r="CH507" s="4">
        <f t="shared" ref="CH507:CH508" si="1278">SUM(O496:O507)</f>
        <v>5208</v>
      </c>
      <c r="CK507"/>
      <c r="CL507"/>
      <c r="CM507"/>
      <c r="CN507"/>
      <c r="CO507"/>
      <c r="CP507"/>
      <c r="CQ507"/>
      <c r="CR507"/>
      <c r="CS507"/>
      <c r="CT507"/>
      <c r="CZ507" s="70">
        <v>45444</v>
      </c>
      <c r="DA507" s="5">
        <f t="shared" ref="DA507" si="1279">AVERAGE(BS472:BS507)</f>
        <v>14423.277777777777</v>
      </c>
      <c r="DB507" s="5">
        <f t="shared" ref="DB507" si="1280">AVERAGE(BS496:BS507)</f>
        <v>13478.833333333334</v>
      </c>
      <c r="DC507" s="72">
        <f t="shared" ref="DC507" si="1281">BS507</f>
        <v>13438</v>
      </c>
    </row>
    <row r="508" spans="2:107" x14ac:dyDescent="0.3">
      <c r="B508" s="46">
        <v>45474</v>
      </c>
      <c r="C508" t="s">
        <v>462</v>
      </c>
      <c r="D508" s="4">
        <v>79</v>
      </c>
      <c r="E508" s="4">
        <v>165</v>
      </c>
      <c r="F508" s="4">
        <v>655</v>
      </c>
      <c r="G508" s="4">
        <v>71</v>
      </c>
      <c r="H508" s="4">
        <v>2708</v>
      </c>
      <c r="I508" s="4">
        <v>503</v>
      </c>
      <c r="J508" s="4">
        <v>62</v>
      </c>
      <c r="K508" s="4">
        <v>11</v>
      </c>
      <c r="L508" s="4">
        <v>722</v>
      </c>
      <c r="M508" s="4">
        <v>303</v>
      </c>
      <c r="N508" s="4">
        <v>262</v>
      </c>
      <c r="O508" s="4">
        <v>539</v>
      </c>
      <c r="P508" s="4">
        <v>308</v>
      </c>
      <c r="Q508" s="4">
        <v>125</v>
      </c>
      <c r="R508" s="4">
        <v>81</v>
      </c>
      <c r="S508" s="4">
        <v>113</v>
      </c>
      <c r="T508" s="4">
        <v>66</v>
      </c>
      <c r="U508" s="4">
        <v>106</v>
      </c>
      <c r="V508" s="4">
        <v>39</v>
      </c>
      <c r="W508" s="4">
        <v>176</v>
      </c>
      <c r="X508" s="4">
        <v>199</v>
      </c>
      <c r="Y508" s="4">
        <v>208</v>
      </c>
      <c r="Z508" s="4">
        <v>160</v>
      </c>
      <c r="AA508" s="4">
        <v>39</v>
      </c>
      <c r="AB508" s="4">
        <v>165</v>
      </c>
      <c r="AC508" s="4">
        <v>221</v>
      </c>
      <c r="AD508" s="4">
        <v>59</v>
      </c>
      <c r="AE508" s="4">
        <v>296</v>
      </c>
      <c r="AF508" s="4">
        <v>45</v>
      </c>
      <c r="AG508" s="4">
        <v>182</v>
      </c>
      <c r="AH508" s="4">
        <v>132</v>
      </c>
      <c r="AI508" s="4">
        <v>349</v>
      </c>
      <c r="AJ508" s="4">
        <v>271</v>
      </c>
      <c r="AK508" s="4">
        <v>39</v>
      </c>
      <c r="AL508" s="4">
        <v>196</v>
      </c>
      <c r="AM508" s="4">
        <v>118</v>
      </c>
      <c r="AN508" s="4">
        <v>1616</v>
      </c>
      <c r="AO508" s="4">
        <v>254</v>
      </c>
      <c r="AP508" s="4">
        <v>23</v>
      </c>
      <c r="AQ508" s="4">
        <v>109</v>
      </c>
      <c r="AR508" s="4">
        <v>46</v>
      </c>
      <c r="AS508" s="4">
        <v>193</v>
      </c>
      <c r="AT508" s="4">
        <v>1126</v>
      </c>
      <c r="AU508" s="4">
        <v>282</v>
      </c>
      <c r="AV508" s="4">
        <v>20</v>
      </c>
      <c r="AW508" s="4">
        <v>304</v>
      </c>
      <c r="AX508" s="4">
        <v>0</v>
      </c>
      <c r="AY508" s="4">
        <v>26</v>
      </c>
      <c r="AZ508" s="4">
        <v>115</v>
      </c>
      <c r="BA508" s="4">
        <v>51</v>
      </c>
      <c r="BB508" s="4">
        <v>30</v>
      </c>
      <c r="BC508" s="4">
        <v>0</v>
      </c>
      <c r="BD508" s="4">
        <v>0</v>
      </c>
      <c r="BE508" s="4">
        <v>0</v>
      </c>
      <c r="BF508" s="4">
        <v>0</v>
      </c>
      <c r="BG508" s="4">
        <v>0</v>
      </c>
      <c r="BH508" s="4">
        <v>0</v>
      </c>
      <c r="BI508" s="4">
        <v>0</v>
      </c>
      <c r="BJ508" s="4">
        <v>0</v>
      </c>
      <c r="BK508" s="4">
        <v>0</v>
      </c>
      <c r="BL508" s="4">
        <v>0</v>
      </c>
      <c r="BM508" s="4">
        <v>0</v>
      </c>
      <c r="BN508" s="4">
        <v>0</v>
      </c>
      <c r="BO508" s="4">
        <v>244</v>
      </c>
      <c r="BQ508" s="4">
        <f t="shared" ref="BQ508" si="1282">BR508-SUM(D508:BP508)</f>
        <v>1698</v>
      </c>
      <c r="BR508" s="27">
        <v>15910</v>
      </c>
      <c r="BS508" s="4">
        <f t="shared" ref="BS508" si="1283">SUM(D508:BQ508)</f>
        <v>15910</v>
      </c>
      <c r="BT508" s="3">
        <v>0</v>
      </c>
      <c r="BU508" s="29">
        <v>45504</v>
      </c>
      <c r="BW508" s="4">
        <f t="shared" ref="BW508" si="1284">SUM(BR497:BR508)</f>
        <v>162351</v>
      </c>
      <c r="BX508" s="22">
        <f t="shared" si="1271"/>
        <v>-5.6032979045049669E-2</v>
      </c>
      <c r="BY508" s="202">
        <v>12024</v>
      </c>
      <c r="BZ508" s="202">
        <f t="shared" si="1272"/>
        <v>3886</v>
      </c>
      <c r="CA508" s="202">
        <f t="shared" si="1273"/>
        <v>16799</v>
      </c>
      <c r="CD508" s="4">
        <f t="shared" si="1274"/>
        <v>28509</v>
      </c>
      <c r="CE508" s="4">
        <f t="shared" si="1275"/>
        <v>16769</v>
      </c>
      <c r="CF508" s="4">
        <f t="shared" si="1276"/>
        <v>10916</v>
      </c>
      <c r="CG508" s="4">
        <f t="shared" si="1277"/>
        <v>6842</v>
      </c>
      <c r="CH508" s="4">
        <f t="shared" si="1278"/>
        <v>5254</v>
      </c>
      <c r="CK508"/>
      <c r="CL508"/>
      <c r="CM508"/>
      <c r="CN508"/>
      <c r="CO508"/>
      <c r="CP508"/>
      <c r="CQ508"/>
      <c r="CR508"/>
      <c r="CS508"/>
      <c r="CT508"/>
      <c r="CZ508" s="70">
        <v>45474</v>
      </c>
      <c r="DA508" s="5">
        <f t="shared" ref="DA508" si="1285">AVERAGE(BS473:BS508)</f>
        <v>14382.833333333334</v>
      </c>
      <c r="DB508" s="5">
        <f t="shared" ref="DB508" si="1286">AVERAGE(BS497:BS508)</f>
        <v>13529.25</v>
      </c>
      <c r="DC508">
        <f t="shared" ref="DC508" si="1287">BS508</f>
        <v>15910</v>
      </c>
    </row>
    <row r="509" spans="2:107" x14ac:dyDescent="0.3">
      <c r="B509" s="46">
        <v>45505</v>
      </c>
      <c r="C509" t="s">
        <v>438</v>
      </c>
      <c r="D509" s="4">
        <v>81</v>
      </c>
      <c r="E509" s="4">
        <v>181</v>
      </c>
      <c r="F509" s="4">
        <v>665</v>
      </c>
      <c r="G509" s="4">
        <v>63</v>
      </c>
      <c r="H509" s="4">
        <v>2863</v>
      </c>
      <c r="I509" s="4">
        <v>496</v>
      </c>
      <c r="J509" s="4">
        <v>62</v>
      </c>
      <c r="K509" s="4">
        <v>22</v>
      </c>
      <c r="L509" s="4">
        <v>724</v>
      </c>
      <c r="M509" s="4">
        <v>305</v>
      </c>
      <c r="N509" s="4">
        <v>212</v>
      </c>
      <c r="O509" s="4">
        <v>554</v>
      </c>
      <c r="P509" s="4">
        <v>349</v>
      </c>
      <c r="Q509" s="4">
        <v>158</v>
      </c>
      <c r="R509" s="4">
        <v>89</v>
      </c>
      <c r="S509" s="4">
        <v>92</v>
      </c>
      <c r="T509" s="4">
        <v>76</v>
      </c>
      <c r="U509" s="4">
        <v>86</v>
      </c>
      <c r="V509" s="4">
        <v>30</v>
      </c>
      <c r="W509" s="4">
        <v>161</v>
      </c>
      <c r="X509" s="4">
        <v>228</v>
      </c>
      <c r="Y509" s="4">
        <v>197</v>
      </c>
      <c r="Z509" s="4">
        <v>206</v>
      </c>
      <c r="AA509" s="4">
        <v>31</v>
      </c>
      <c r="AB509" s="4">
        <v>160</v>
      </c>
      <c r="AC509" s="4">
        <v>226</v>
      </c>
      <c r="AD509" s="4">
        <v>56</v>
      </c>
      <c r="AE509" s="4">
        <v>314</v>
      </c>
      <c r="AF509" s="4">
        <v>45</v>
      </c>
      <c r="AG509" s="4">
        <v>213</v>
      </c>
      <c r="AH509" s="4">
        <v>121</v>
      </c>
      <c r="AI509" s="4">
        <v>370</v>
      </c>
      <c r="AJ509" s="4">
        <v>262</v>
      </c>
      <c r="AK509" s="4">
        <v>44</v>
      </c>
      <c r="AL509" s="4">
        <v>210</v>
      </c>
      <c r="AM509" s="4">
        <v>106</v>
      </c>
      <c r="AN509" s="4">
        <v>1630</v>
      </c>
      <c r="AO509" s="4">
        <v>255</v>
      </c>
      <c r="AP509" s="4">
        <v>25</v>
      </c>
      <c r="AQ509" s="4">
        <v>119</v>
      </c>
      <c r="AR509" s="4">
        <v>52</v>
      </c>
      <c r="AS509" s="4">
        <v>200</v>
      </c>
      <c r="AT509" s="4">
        <v>1167</v>
      </c>
      <c r="AU509" s="4">
        <v>254</v>
      </c>
      <c r="AV509" s="4">
        <v>23</v>
      </c>
      <c r="AW509" s="4">
        <v>294</v>
      </c>
      <c r="AX509" s="4">
        <v>0</v>
      </c>
      <c r="AY509" s="4">
        <v>17</v>
      </c>
      <c r="AZ509" s="4">
        <v>151</v>
      </c>
      <c r="BA509" s="4">
        <v>51</v>
      </c>
      <c r="BB509" s="4">
        <v>46</v>
      </c>
      <c r="BC509" s="4">
        <v>0</v>
      </c>
      <c r="BD509" s="4">
        <v>0</v>
      </c>
      <c r="BE509" s="4">
        <v>0</v>
      </c>
      <c r="BF509" s="4">
        <v>0</v>
      </c>
      <c r="BG509" s="4">
        <v>0</v>
      </c>
      <c r="BH509" s="4">
        <v>0</v>
      </c>
      <c r="BI509" s="4">
        <v>0</v>
      </c>
      <c r="BJ509" s="4">
        <v>0</v>
      </c>
      <c r="BK509" s="4">
        <v>0</v>
      </c>
      <c r="BL509" s="4">
        <v>0</v>
      </c>
      <c r="BM509" s="4">
        <v>0</v>
      </c>
      <c r="BN509" s="4">
        <v>0</v>
      </c>
      <c r="BO509" s="4">
        <v>285</v>
      </c>
      <c r="BQ509" s="4">
        <f t="shared" si="1181"/>
        <v>1749</v>
      </c>
      <c r="BR509" s="27">
        <v>16376</v>
      </c>
      <c r="BS509" s="4">
        <f t="shared" si="938"/>
        <v>16376</v>
      </c>
      <c r="BT509" s="3">
        <v>0</v>
      </c>
      <c r="BU509" s="29">
        <v>45535</v>
      </c>
      <c r="BW509" s="4">
        <f t="shared" ref="BW509" si="1288">SUM(BR498:BR509)</f>
        <v>161470</v>
      </c>
      <c r="BX509" s="22">
        <f t="shared" ref="BX509" si="1289">(BW509/BW497)-1</f>
        <v>-5.0734861845972978E-2</v>
      </c>
      <c r="BY509" s="202">
        <v>13576</v>
      </c>
      <c r="BZ509" s="202">
        <f t="shared" ref="BZ509" si="1290">BR509-BY509</f>
        <v>2800</v>
      </c>
      <c r="CA509" s="202">
        <f t="shared" ref="CA509" si="1291">SUM(BZ498:BZ509)</f>
        <v>15477</v>
      </c>
      <c r="CD509" s="4">
        <f t="shared" ref="CD509" si="1292">SUM(H498:H509)</f>
        <v>28215</v>
      </c>
      <c r="CE509" s="4">
        <f t="shared" ref="CE509" si="1293">SUM(AN498:AN509)</f>
        <v>16786</v>
      </c>
      <c r="CF509" s="4">
        <f t="shared" ref="CF509" si="1294">SUM(AT498:AT509)</f>
        <v>10914</v>
      </c>
      <c r="CG509" s="4">
        <f t="shared" ref="CG509" si="1295">SUM(F498:F509)</f>
        <v>6782</v>
      </c>
      <c r="CH509" s="4">
        <f t="shared" ref="CH509" si="1296">SUM(O498:O509)</f>
        <v>5269</v>
      </c>
      <c r="CZ509" s="70">
        <v>45505</v>
      </c>
      <c r="DA509" s="5">
        <f t="shared" ref="DA509" si="1297">AVERAGE(BS474:BS509)</f>
        <v>14334.583333333334</v>
      </c>
      <c r="DB509" s="5">
        <f t="shared" ref="DB509" si="1298">AVERAGE(BS498:BS509)</f>
        <v>13455.833333333334</v>
      </c>
      <c r="DC509">
        <f t="shared" ref="DC509" si="1299">BS509</f>
        <v>16376</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29510.5</v>
      </c>
      <c r="E570" s="4">
        <f t="shared" ref="E570:BP570" si="1300">SUM(E4:E567)</f>
        <v>135959.5</v>
      </c>
      <c r="F570" s="4">
        <f t="shared" si="1300"/>
        <v>215372</v>
      </c>
      <c r="G570" s="4">
        <f t="shared" si="1300"/>
        <v>27664.5</v>
      </c>
      <c r="H570" s="4">
        <f t="shared" si="1300"/>
        <v>1242285.5</v>
      </c>
      <c r="I570" s="4">
        <f t="shared" si="1300"/>
        <v>172980</v>
      </c>
      <c r="J570" s="4">
        <f t="shared" si="1300"/>
        <v>28262</v>
      </c>
      <c r="K570" s="4">
        <f t="shared" si="1300"/>
        <v>6295.5</v>
      </c>
      <c r="L570" s="4">
        <f t="shared" si="1300"/>
        <v>190869</v>
      </c>
      <c r="M570" s="4">
        <f t="shared" si="1300"/>
        <v>86584</v>
      </c>
      <c r="N570" s="4">
        <f t="shared" si="1300"/>
        <v>93794.5</v>
      </c>
      <c r="O570" s="4">
        <f t="shared" si="1300"/>
        <v>225902.5</v>
      </c>
      <c r="P570" s="4">
        <f t="shared" si="1300"/>
        <v>124034.5</v>
      </c>
      <c r="Q570" s="4">
        <f t="shared" si="1300"/>
        <v>47660</v>
      </c>
      <c r="R570" s="4">
        <f t="shared" si="1300"/>
        <v>36079.5</v>
      </c>
      <c r="S570" s="4">
        <f t="shared" si="1300"/>
        <v>47935.5</v>
      </c>
      <c r="T570" s="4">
        <f t="shared" si="1300"/>
        <v>23330</v>
      </c>
      <c r="U570" s="4">
        <f t="shared" si="1300"/>
        <v>35682.5</v>
      </c>
      <c r="V570" s="4">
        <f t="shared" si="1300"/>
        <v>13449.5</v>
      </c>
      <c r="W570" s="4">
        <f t="shared" si="1300"/>
        <v>49131</v>
      </c>
      <c r="X570" s="4">
        <f t="shared" si="1300"/>
        <v>60637</v>
      </c>
      <c r="Y570" s="4">
        <f t="shared" si="1300"/>
        <v>97247</v>
      </c>
      <c r="Z570" s="4">
        <f t="shared" si="1300"/>
        <v>77546.5</v>
      </c>
      <c r="AA570" s="4">
        <f t="shared" si="1300"/>
        <v>15491</v>
      </c>
      <c r="AB570" s="4">
        <f t="shared" si="1300"/>
        <v>60831</v>
      </c>
      <c r="AC570" s="4">
        <f t="shared" si="1300"/>
        <v>122720</v>
      </c>
      <c r="AD570" s="4">
        <f t="shared" si="1300"/>
        <v>27596.5</v>
      </c>
      <c r="AE570" s="4">
        <f t="shared" si="1300"/>
        <v>120868</v>
      </c>
      <c r="AF570" s="4">
        <f t="shared" si="1300"/>
        <v>14635.5</v>
      </c>
      <c r="AG570" s="4">
        <f t="shared" si="1300"/>
        <v>53352</v>
      </c>
      <c r="AH570" s="4">
        <f t="shared" si="1300"/>
        <v>48886</v>
      </c>
      <c r="AI570" s="4">
        <f t="shared" si="1300"/>
        <v>113773</v>
      </c>
      <c r="AJ570" s="4">
        <f t="shared" si="1300"/>
        <v>81567.5</v>
      </c>
      <c r="AK570" s="4">
        <f t="shared" si="1300"/>
        <v>22500.5</v>
      </c>
      <c r="AL570" s="4">
        <f t="shared" si="1300"/>
        <v>78346.5</v>
      </c>
      <c r="AM570" s="4">
        <f t="shared" si="1300"/>
        <v>44955</v>
      </c>
      <c r="AN570" s="4">
        <f t="shared" si="1300"/>
        <v>711920</v>
      </c>
      <c r="AO570" s="4">
        <f t="shared" si="1300"/>
        <v>71673.5</v>
      </c>
      <c r="AP570" s="4">
        <f t="shared" si="1300"/>
        <v>7701</v>
      </c>
      <c r="AQ570" s="4">
        <f t="shared" si="1300"/>
        <v>33483.5</v>
      </c>
      <c r="AR570" s="4">
        <f t="shared" si="1300"/>
        <v>19689.5</v>
      </c>
      <c r="AS570" s="4">
        <f t="shared" si="1300"/>
        <v>52318.5</v>
      </c>
      <c r="AT570" s="4">
        <f t="shared" si="1300"/>
        <v>292095</v>
      </c>
      <c r="AU570" s="4">
        <f t="shared" si="1300"/>
        <v>106837.5</v>
      </c>
      <c r="AV570" s="4">
        <f t="shared" si="1300"/>
        <v>8603</v>
      </c>
      <c r="AW570" s="4">
        <f t="shared" si="1300"/>
        <v>95921</v>
      </c>
      <c r="AX570" s="4">
        <f t="shared" si="1300"/>
        <v>135943.5</v>
      </c>
      <c r="AY570" s="4">
        <f t="shared" si="1300"/>
        <v>7242.5</v>
      </c>
      <c r="AZ570" s="4">
        <f t="shared" si="1300"/>
        <v>59734.5</v>
      </c>
      <c r="BA570" s="4">
        <f t="shared" si="1300"/>
        <v>27590</v>
      </c>
      <c r="BB570" s="4">
        <f t="shared" si="1300"/>
        <v>10331</v>
      </c>
      <c r="BC570" s="4" t="s">
        <v>821</v>
      </c>
      <c r="BD570" s="4" t="s">
        <v>821</v>
      </c>
      <c r="BE570" s="4" t="s">
        <v>821</v>
      </c>
      <c r="BF570" s="4" t="s">
        <v>821</v>
      </c>
      <c r="BG570" s="4" t="s">
        <v>821</v>
      </c>
      <c r="BH570" s="4" t="s">
        <v>821</v>
      </c>
      <c r="BI570" s="4" t="s">
        <v>821</v>
      </c>
      <c r="BJ570" s="4" t="s">
        <v>821</v>
      </c>
      <c r="BK570" s="4" t="s">
        <v>821</v>
      </c>
      <c r="BL570" s="4" t="s">
        <v>821</v>
      </c>
      <c r="BM570" s="4" t="s">
        <v>821</v>
      </c>
      <c r="BN570" s="4" t="s">
        <v>821</v>
      </c>
      <c r="BO570" s="4">
        <f t="shared" si="1300"/>
        <v>63571.5</v>
      </c>
      <c r="BP570" s="4">
        <f t="shared" si="1300"/>
        <v>40292.5</v>
      </c>
      <c r="BQ570" s="4">
        <f t="shared" ref="BQ570" si="1301">SUM(BQ4:BQ567)</f>
        <v>260681</v>
      </c>
      <c r="CK570"/>
      <c r="CL570"/>
      <c r="CM570"/>
      <c r="CN570"/>
      <c r="CO570"/>
      <c r="CP570"/>
      <c r="CQ570"/>
      <c r="CR570"/>
      <c r="CS570"/>
      <c r="CT570"/>
      <c r="DC570" s="52"/>
    </row>
    <row r="571" spans="2:107" x14ac:dyDescent="0.3">
      <c r="D571" s="4">
        <f t="shared" ref="D571:AI571" si="1302">IF(D570=MAX($D570:$BB570),D3,0)</f>
        <v>0</v>
      </c>
      <c r="E571" s="4">
        <f t="shared" si="1302"/>
        <v>0</v>
      </c>
      <c r="F571" s="4">
        <f t="shared" si="1302"/>
        <v>0</v>
      </c>
      <c r="G571" s="4">
        <f t="shared" si="1302"/>
        <v>0</v>
      </c>
      <c r="H571" s="4" t="str">
        <f t="shared" si="1302"/>
        <v>CALIFORNIA</v>
      </c>
      <c r="I571" s="4">
        <f t="shared" si="1302"/>
        <v>0</v>
      </c>
      <c r="J571" s="4">
        <f t="shared" si="1302"/>
        <v>0</v>
      </c>
      <c r="K571" s="4">
        <f t="shared" si="1302"/>
        <v>0</v>
      </c>
      <c r="L571" s="4">
        <f t="shared" si="1302"/>
        <v>0</v>
      </c>
      <c r="M571" s="4">
        <f t="shared" si="1302"/>
        <v>0</v>
      </c>
      <c r="N571" s="4">
        <f t="shared" si="1302"/>
        <v>0</v>
      </c>
      <c r="O571" s="4">
        <f t="shared" si="1302"/>
        <v>0</v>
      </c>
      <c r="P571" s="4">
        <f t="shared" si="1302"/>
        <v>0</v>
      </c>
      <c r="Q571" s="4">
        <f t="shared" si="1302"/>
        <v>0</v>
      </c>
      <c r="R571" s="4">
        <f t="shared" si="1302"/>
        <v>0</v>
      </c>
      <c r="S571" s="4">
        <f t="shared" si="1302"/>
        <v>0</v>
      </c>
      <c r="T571" s="4">
        <f t="shared" si="1302"/>
        <v>0</v>
      </c>
      <c r="U571" s="4">
        <f t="shared" si="1302"/>
        <v>0</v>
      </c>
      <c r="V571" s="4">
        <f t="shared" si="1302"/>
        <v>0</v>
      </c>
      <c r="W571" s="4">
        <f t="shared" si="1302"/>
        <v>0</v>
      </c>
      <c r="X571" s="4">
        <f t="shared" si="1302"/>
        <v>0</v>
      </c>
      <c r="Y571" s="4">
        <f t="shared" si="1302"/>
        <v>0</v>
      </c>
      <c r="Z571" s="4">
        <f t="shared" si="1302"/>
        <v>0</v>
      </c>
      <c r="AA571" s="4">
        <f t="shared" si="1302"/>
        <v>0</v>
      </c>
      <c r="AB571" s="4">
        <f t="shared" si="1302"/>
        <v>0</v>
      </c>
      <c r="AC571" s="4">
        <f t="shared" si="1302"/>
        <v>0</v>
      </c>
      <c r="AD571" s="4">
        <f t="shared" si="1302"/>
        <v>0</v>
      </c>
      <c r="AE571" s="4">
        <f t="shared" si="1302"/>
        <v>0</v>
      </c>
      <c r="AF571" s="4">
        <f t="shared" si="1302"/>
        <v>0</v>
      </c>
      <c r="AG571" s="4">
        <f t="shared" si="1302"/>
        <v>0</v>
      </c>
      <c r="AH571" s="4">
        <f t="shared" si="1302"/>
        <v>0</v>
      </c>
      <c r="AI571" s="4">
        <f t="shared" si="1302"/>
        <v>0</v>
      </c>
      <c r="AJ571" s="4">
        <f t="shared" ref="AJ571:BB571" si="1303">IF(AJ570=MAX($D570:$BB570),AJ3,0)</f>
        <v>0</v>
      </c>
      <c r="AK571" s="4">
        <f t="shared" si="1303"/>
        <v>0</v>
      </c>
      <c r="AL571" s="4">
        <f t="shared" si="1303"/>
        <v>0</v>
      </c>
      <c r="AM571" s="4">
        <f t="shared" si="1303"/>
        <v>0</v>
      </c>
      <c r="AN571" s="4">
        <f t="shared" si="1303"/>
        <v>0</v>
      </c>
      <c r="AO571" s="4">
        <f t="shared" si="1303"/>
        <v>0</v>
      </c>
      <c r="AP571" s="4">
        <f t="shared" si="1303"/>
        <v>0</v>
      </c>
      <c r="AQ571" s="4">
        <f t="shared" si="1303"/>
        <v>0</v>
      </c>
      <c r="AR571" s="4">
        <f t="shared" si="1303"/>
        <v>0</v>
      </c>
      <c r="AS571" s="4">
        <f t="shared" si="1303"/>
        <v>0</v>
      </c>
      <c r="AT571" s="4">
        <f t="shared" si="1303"/>
        <v>0</v>
      </c>
      <c r="AU571" s="4">
        <f t="shared" si="1303"/>
        <v>0</v>
      </c>
      <c r="AV571" s="4">
        <f t="shared" si="1303"/>
        <v>0</v>
      </c>
      <c r="AW571" s="4">
        <f t="shared" si="1303"/>
        <v>0</v>
      </c>
      <c r="AX571" s="4">
        <f t="shared" si="1303"/>
        <v>0</v>
      </c>
      <c r="AY571" s="4">
        <f t="shared" si="1303"/>
        <v>0</v>
      </c>
      <c r="AZ571" s="4">
        <f t="shared" si="1303"/>
        <v>0</v>
      </c>
      <c r="BA571" s="4">
        <f t="shared" si="1303"/>
        <v>0</v>
      </c>
      <c r="BB571" s="4">
        <f t="shared" si="1303"/>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51" zoomScaleNormal="100" zoomScaleSheetLayoutView="70" workbookViewId="0">
      <selection activeCell="BT508" sqref="BT508:BT509"/>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+Charts'!$C$509</f>
        <v>August</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2024</v>
      </c>
      <c r="D4" s="145" t="str">
        <f>'OSDR Table'!D4</f>
        <v>2023</v>
      </c>
      <c r="E4" s="138" t="s">
        <v>637</v>
      </c>
      <c r="F4" s="138" t="s">
        <v>323</v>
      </c>
      <c r="G4" s="139"/>
      <c r="H4" s="54"/>
      <c r="L4" s="54"/>
    </row>
    <row r="5" spans="2:12" ht="16.8" x14ac:dyDescent="0.3">
      <c r="B5" s="140" t="s">
        <v>41</v>
      </c>
      <c r="C5" s="151">
        <f>'From State&amp;Country +Charts'!D$509</f>
        <v>81</v>
      </c>
      <c r="D5" s="151">
        <f>'From State&amp;Country +Charts'!D$497</f>
        <v>69</v>
      </c>
      <c r="E5" s="151">
        <f t="shared" ref="E5:E56" si="0">C5-D5</f>
        <v>12</v>
      </c>
      <c r="F5" s="146">
        <f>IFERROR((E5/D5),1)</f>
        <v>0.17391304347826086</v>
      </c>
      <c r="G5" s="136"/>
      <c r="I5" s="55"/>
      <c r="L5" s="56"/>
    </row>
    <row r="6" spans="2:12" ht="16.8" x14ac:dyDescent="0.3">
      <c r="B6" s="140" t="s">
        <v>42</v>
      </c>
      <c r="C6" s="151">
        <f>'From State&amp;Country +Charts'!E$509</f>
        <v>181</v>
      </c>
      <c r="D6" s="151">
        <f>'From State&amp;Country +Charts'!E$497</f>
        <v>209</v>
      </c>
      <c r="E6" s="151">
        <f t="shared" si="0"/>
        <v>-28</v>
      </c>
      <c r="F6" s="146">
        <f t="shared" ref="F6:F56" si="1">IFERROR((E6/D6),1)</f>
        <v>-0.13397129186602871</v>
      </c>
      <c r="G6" s="136"/>
      <c r="I6" s="55"/>
      <c r="L6" s="56"/>
    </row>
    <row r="7" spans="2:12" ht="16.8" x14ac:dyDescent="0.3">
      <c r="B7" s="140" t="s">
        <v>43</v>
      </c>
      <c r="C7" s="151">
        <f>'From State&amp;Country +Charts'!F$509</f>
        <v>665</v>
      </c>
      <c r="D7" s="151">
        <f>'From State&amp;Country +Charts'!F$497</f>
        <v>725</v>
      </c>
      <c r="E7" s="151">
        <f t="shared" si="0"/>
        <v>-60</v>
      </c>
      <c r="F7" s="146">
        <f t="shared" si="1"/>
        <v>-8.2758620689655171E-2</v>
      </c>
      <c r="G7" s="136"/>
      <c r="I7" s="55"/>
      <c r="L7" s="56"/>
    </row>
    <row r="8" spans="2:12" ht="16.8" x14ac:dyDescent="0.3">
      <c r="B8" s="140" t="s">
        <v>44</v>
      </c>
      <c r="C8" s="151">
        <f>'From State&amp;Country +Charts'!G$509</f>
        <v>63</v>
      </c>
      <c r="D8" s="151">
        <f>'From State&amp;Country +Charts'!G$497</f>
        <v>60</v>
      </c>
      <c r="E8" s="151">
        <f t="shared" si="0"/>
        <v>3</v>
      </c>
      <c r="F8" s="146">
        <f t="shared" si="1"/>
        <v>0.05</v>
      </c>
      <c r="G8" s="136"/>
      <c r="I8" s="55"/>
      <c r="L8" s="56"/>
    </row>
    <row r="9" spans="2:12" ht="16.8" x14ac:dyDescent="0.3">
      <c r="B9" s="140" t="s">
        <v>45</v>
      </c>
      <c r="C9" s="151">
        <f>'From State&amp;Country +Charts'!H$509</f>
        <v>2863</v>
      </c>
      <c r="D9" s="151">
        <f>'From State&amp;Country +Charts'!H$497</f>
        <v>3157</v>
      </c>
      <c r="E9" s="151">
        <f t="shared" si="0"/>
        <v>-294</v>
      </c>
      <c r="F9" s="146">
        <f t="shared" si="1"/>
        <v>-9.3126385809312637E-2</v>
      </c>
      <c r="G9" s="136"/>
      <c r="I9" s="55"/>
      <c r="L9" s="56"/>
    </row>
    <row r="10" spans="2:12" ht="16.8" x14ac:dyDescent="0.3">
      <c r="B10" s="140" t="s">
        <v>46</v>
      </c>
      <c r="C10" s="151">
        <f>'From State&amp;Country +Charts'!I$509</f>
        <v>496</v>
      </c>
      <c r="D10" s="151">
        <f>'From State&amp;Country +Charts'!I$497</f>
        <v>540</v>
      </c>
      <c r="E10" s="151">
        <f t="shared" si="0"/>
        <v>-44</v>
      </c>
      <c r="F10" s="146">
        <f t="shared" si="1"/>
        <v>-8.1481481481481488E-2</v>
      </c>
      <c r="G10" s="136"/>
      <c r="I10" s="55"/>
      <c r="L10" s="56"/>
    </row>
    <row r="11" spans="2:12" ht="16.8" x14ac:dyDescent="0.3">
      <c r="B11" s="140" t="s">
        <v>47</v>
      </c>
      <c r="C11" s="151">
        <f>'From State&amp;Country +Charts'!J$509</f>
        <v>62</v>
      </c>
      <c r="D11" s="151">
        <f>'From State&amp;Country +Charts'!J$497</f>
        <v>81</v>
      </c>
      <c r="E11" s="151">
        <f t="shared" si="0"/>
        <v>-19</v>
      </c>
      <c r="F11" s="146">
        <f t="shared" si="1"/>
        <v>-0.23456790123456789</v>
      </c>
      <c r="G11" s="136"/>
      <c r="I11" s="55"/>
      <c r="L11" s="56"/>
    </row>
    <row r="12" spans="2:12" ht="16.8" x14ac:dyDescent="0.3">
      <c r="B12" s="140" t="s">
        <v>48</v>
      </c>
      <c r="C12" s="151">
        <f>'From State&amp;Country +Charts'!K$509</f>
        <v>22</v>
      </c>
      <c r="D12" s="151">
        <f>'From State&amp;Country +Charts'!K$497</f>
        <v>25</v>
      </c>
      <c r="E12" s="151">
        <f t="shared" si="0"/>
        <v>-3</v>
      </c>
      <c r="F12" s="146">
        <f t="shared" si="1"/>
        <v>-0.12</v>
      </c>
      <c r="G12" s="136"/>
      <c r="I12" s="55"/>
      <c r="L12" s="56"/>
    </row>
    <row r="13" spans="2:12" ht="16.8" x14ac:dyDescent="0.3">
      <c r="B13" s="140" t="s">
        <v>49</v>
      </c>
      <c r="C13" s="151">
        <f>'From State&amp;Country +Charts'!L$509</f>
        <v>724</v>
      </c>
      <c r="D13" s="151">
        <f>'From State&amp;Country +Charts'!L$497</f>
        <v>721</v>
      </c>
      <c r="E13" s="151">
        <f t="shared" si="0"/>
        <v>3</v>
      </c>
      <c r="F13" s="146">
        <f t="shared" si="1"/>
        <v>4.160887656033287E-3</v>
      </c>
      <c r="G13" s="136"/>
      <c r="I13" s="55"/>
      <c r="L13" s="56"/>
    </row>
    <row r="14" spans="2:12" ht="16.8" x14ac:dyDescent="0.3">
      <c r="B14" s="140" t="s">
        <v>50</v>
      </c>
      <c r="C14" s="151">
        <f>'From State&amp;Country +Charts'!M$509</f>
        <v>305</v>
      </c>
      <c r="D14" s="151">
        <f>'From State&amp;Country +Charts'!M$497</f>
        <v>365</v>
      </c>
      <c r="E14" s="151">
        <f t="shared" si="0"/>
        <v>-60</v>
      </c>
      <c r="F14" s="146">
        <f t="shared" si="1"/>
        <v>-0.16438356164383561</v>
      </c>
      <c r="G14" s="136"/>
      <c r="I14" s="55"/>
      <c r="L14" s="56"/>
    </row>
    <row r="15" spans="2:12" ht="16.8" x14ac:dyDescent="0.3">
      <c r="B15" s="140" t="s">
        <v>51</v>
      </c>
      <c r="C15" s="151">
        <f>'From State&amp;Country +Charts'!N$509</f>
        <v>212</v>
      </c>
      <c r="D15" s="151">
        <f>'From State&amp;Country +Charts'!N$497</f>
        <v>249</v>
      </c>
      <c r="E15" s="151">
        <f t="shared" si="0"/>
        <v>-37</v>
      </c>
      <c r="F15" s="146">
        <f t="shared" si="1"/>
        <v>-0.14859437751004015</v>
      </c>
      <c r="G15" s="136"/>
      <c r="I15" s="55"/>
      <c r="L15" s="56"/>
    </row>
    <row r="16" spans="2:12" ht="16.8" x14ac:dyDescent="0.3">
      <c r="B16" s="140" t="s">
        <v>52</v>
      </c>
      <c r="C16" s="151">
        <f>'From State&amp;Country +Charts'!O$509</f>
        <v>554</v>
      </c>
      <c r="D16" s="151">
        <f>'From State&amp;Country +Charts'!O$497</f>
        <v>539</v>
      </c>
      <c r="E16" s="151">
        <f t="shared" si="0"/>
        <v>15</v>
      </c>
      <c r="F16" s="146">
        <f t="shared" si="1"/>
        <v>2.7829313543599257E-2</v>
      </c>
      <c r="G16" s="136"/>
      <c r="I16" s="55"/>
      <c r="L16" s="56"/>
    </row>
    <row r="17" spans="2:12" ht="16.8" x14ac:dyDescent="0.3">
      <c r="B17" s="140" t="s">
        <v>53</v>
      </c>
      <c r="C17" s="151">
        <f>'From State&amp;Country +Charts'!P$509</f>
        <v>349</v>
      </c>
      <c r="D17" s="151">
        <f>'From State&amp;Country +Charts'!P$497</f>
        <v>362</v>
      </c>
      <c r="E17" s="151">
        <f t="shared" si="0"/>
        <v>-13</v>
      </c>
      <c r="F17" s="146">
        <f t="shared" si="1"/>
        <v>-3.591160220994475E-2</v>
      </c>
      <c r="G17" s="136"/>
      <c r="I17" s="55"/>
      <c r="L17" s="56"/>
    </row>
    <row r="18" spans="2:12" ht="16.8" x14ac:dyDescent="0.3">
      <c r="B18" s="140" t="s">
        <v>54</v>
      </c>
      <c r="C18" s="151">
        <f>'From State&amp;Country +Charts'!Q$509</f>
        <v>158</v>
      </c>
      <c r="D18" s="151">
        <f>'From State&amp;Country +Charts'!Q$497</f>
        <v>150</v>
      </c>
      <c r="E18" s="151">
        <f t="shared" si="0"/>
        <v>8</v>
      </c>
      <c r="F18" s="146">
        <f t="shared" si="1"/>
        <v>5.3333333333333337E-2</v>
      </c>
      <c r="G18" s="136"/>
      <c r="I18" s="55"/>
      <c r="L18" s="56"/>
    </row>
    <row r="19" spans="2:12" ht="16.8" x14ac:dyDescent="0.3">
      <c r="B19" s="140" t="s">
        <v>55</v>
      </c>
      <c r="C19" s="151">
        <f>'From State&amp;Country +Charts'!R$509</f>
        <v>89</v>
      </c>
      <c r="D19" s="151">
        <f>'From State&amp;Country +Charts'!R$497</f>
        <v>97</v>
      </c>
      <c r="E19" s="151">
        <f t="shared" si="0"/>
        <v>-8</v>
      </c>
      <c r="F19" s="146">
        <f t="shared" si="1"/>
        <v>-8.247422680412371E-2</v>
      </c>
      <c r="G19" s="136"/>
      <c r="I19" s="55"/>
      <c r="L19" s="56"/>
    </row>
    <row r="20" spans="2:12" ht="16.8" x14ac:dyDescent="0.3">
      <c r="B20" s="140" t="s">
        <v>56</v>
      </c>
      <c r="C20" s="151">
        <f>'From State&amp;Country +Charts'!S$509</f>
        <v>92</v>
      </c>
      <c r="D20" s="151">
        <f>'From State&amp;Country +Charts'!S$497</f>
        <v>111</v>
      </c>
      <c r="E20" s="151">
        <f t="shared" si="0"/>
        <v>-19</v>
      </c>
      <c r="F20" s="146">
        <f t="shared" si="1"/>
        <v>-0.17117117117117117</v>
      </c>
      <c r="G20" s="136"/>
      <c r="I20" s="55"/>
      <c r="L20" s="56"/>
    </row>
    <row r="21" spans="2:12" ht="16.8" x14ac:dyDescent="0.3">
      <c r="B21" s="140" t="s">
        <v>57</v>
      </c>
      <c r="C21" s="151">
        <f>'From State&amp;Country +Charts'!T$509</f>
        <v>76</v>
      </c>
      <c r="D21" s="151">
        <f>'From State&amp;Country +Charts'!T$497</f>
        <v>78</v>
      </c>
      <c r="E21" s="151">
        <f t="shared" si="0"/>
        <v>-2</v>
      </c>
      <c r="F21" s="146">
        <f t="shared" si="1"/>
        <v>-2.564102564102564E-2</v>
      </c>
      <c r="G21" s="136"/>
      <c r="I21" s="55"/>
      <c r="L21" s="56"/>
    </row>
    <row r="22" spans="2:12" ht="16.8" x14ac:dyDescent="0.3">
      <c r="B22" s="140" t="s">
        <v>58</v>
      </c>
      <c r="C22" s="151">
        <f>'From State&amp;Country +Charts'!U$509</f>
        <v>86</v>
      </c>
      <c r="D22" s="151">
        <f>'From State&amp;Country +Charts'!U$497</f>
        <v>100</v>
      </c>
      <c r="E22" s="151">
        <f t="shared" si="0"/>
        <v>-14</v>
      </c>
      <c r="F22" s="146">
        <f t="shared" si="1"/>
        <v>-0.14000000000000001</v>
      </c>
      <c r="G22" s="136"/>
      <c r="I22" s="55"/>
      <c r="L22" s="56"/>
    </row>
    <row r="23" spans="2:12" ht="16.8" x14ac:dyDescent="0.3">
      <c r="B23" s="140" t="s">
        <v>59</v>
      </c>
      <c r="C23" s="151">
        <f>'From State&amp;Country +Charts'!V$509</f>
        <v>30</v>
      </c>
      <c r="D23" s="151">
        <f>'From State&amp;Country +Charts'!V$497</f>
        <v>31</v>
      </c>
      <c r="E23" s="151">
        <f t="shared" si="0"/>
        <v>-1</v>
      </c>
      <c r="F23" s="146">
        <f t="shared" si="1"/>
        <v>-3.2258064516129031E-2</v>
      </c>
      <c r="G23" s="136"/>
      <c r="I23" s="55"/>
      <c r="L23" s="56"/>
    </row>
    <row r="24" spans="2:12" ht="16.8" x14ac:dyDescent="0.3">
      <c r="B24" s="140" t="s">
        <v>60</v>
      </c>
      <c r="C24" s="151">
        <f>'From State&amp;Country +Charts'!W$509</f>
        <v>161</v>
      </c>
      <c r="D24" s="151">
        <f>'From State&amp;Country +Charts'!W$497</f>
        <v>199</v>
      </c>
      <c r="E24" s="151">
        <f t="shared" si="0"/>
        <v>-38</v>
      </c>
      <c r="F24" s="146">
        <f t="shared" si="1"/>
        <v>-0.19095477386934673</v>
      </c>
      <c r="G24" s="136"/>
      <c r="I24" s="55"/>
      <c r="L24" s="56"/>
    </row>
    <row r="25" spans="2:12" ht="16.8" x14ac:dyDescent="0.3">
      <c r="B25" s="140" t="s">
        <v>61</v>
      </c>
      <c r="C25" s="151">
        <f>'From State&amp;Country +Charts'!X$509</f>
        <v>228</v>
      </c>
      <c r="D25" s="151">
        <f>'From State&amp;Country +Charts'!X$497</f>
        <v>215</v>
      </c>
      <c r="E25" s="151">
        <f t="shared" si="0"/>
        <v>13</v>
      </c>
      <c r="F25" s="146">
        <f t="shared" si="1"/>
        <v>6.0465116279069767E-2</v>
      </c>
      <c r="G25" s="136"/>
      <c r="I25" s="55"/>
      <c r="L25" s="56"/>
    </row>
    <row r="26" spans="2:12" ht="16.8" x14ac:dyDescent="0.3">
      <c r="B26" s="140" t="s">
        <v>62</v>
      </c>
      <c r="C26" s="151">
        <f>'From State&amp;Country +Charts'!Y$509</f>
        <v>197</v>
      </c>
      <c r="D26" s="151">
        <f>'From State&amp;Country +Charts'!Y$497</f>
        <v>218</v>
      </c>
      <c r="E26" s="151">
        <f t="shared" si="0"/>
        <v>-21</v>
      </c>
      <c r="F26" s="146">
        <f t="shared" si="1"/>
        <v>-9.6330275229357804E-2</v>
      </c>
      <c r="G26" s="136"/>
      <c r="I26" s="55"/>
      <c r="L26" s="56"/>
    </row>
    <row r="27" spans="2:12" ht="16.8" x14ac:dyDescent="0.3">
      <c r="B27" s="140" t="s">
        <v>63</v>
      </c>
      <c r="C27" s="151">
        <f>'From State&amp;Country +Charts'!Z$509</f>
        <v>206</v>
      </c>
      <c r="D27" s="151">
        <f>'From State&amp;Country +Charts'!Z$497</f>
        <v>193</v>
      </c>
      <c r="E27" s="151">
        <f t="shared" si="0"/>
        <v>13</v>
      </c>
      <c r="F27" s="146">
        <f t="shared" si="1"/>
        <v>6.7357512953367879E-2</v>
      </c>
      <c r="G27" s="136"/>
      <c r="I27" s="55"/>
      <c r="L27" s="56"/>
    </row>
    <row r="28" spans="2:12" ht="16.8" x14ac:dyDescent="0.3">
      <c r="B28" s="140" t="s">
        <v>64</v>
      </c>
      <c r="C28" s="151">
        <f>'From State&amp;Country +Charts'!AA$509</f>
        <v>31</v>
      </c>
      <c r="D28" s="151">
        <f>'From State&amp;Country +Charts'!AA$497</f>
        <v>32</v>
      </c>
      <c r="E28" s="151">
        <f t="shared" si="0"/>
        <v>-1</v>
      </c>
      <c r="F28" s="146">
        <f t="shared" si="1"/>
        <v>-3.125E-2</v>
      </c>
      <c r="G28" s="136"/>
      <c r="I28" s="55"/>
      <c r="L28" s="56"/>
    </row>
    <row r="29" spans="2:12" ht="16.8" x14ac:dyDescent="0.3">
      <c r="B29" s="140" t="s">
        <v>65</v>
      </c>
      <c r="C29" s="151">
        <f>'From State&amp;Country +Charts'!AB$509</f>
        <v>160</v>
      </c>
      <c r="D29" s="151">
        <f>'From State&amp;Country +Charts'!AB$497</f>
        <v>175</v>
      </c>
      <c r="E29" s="151">
        <f t="shared" si="0"/>
        <v>-15</v>
      </c>
      <c r="F29" s="146">
        <f t="shared" si="1"/>
        <v>-8.5714285714285715E-2</v>
      </c>
      <c r="G29" s="136"/>
      <c r="I29" s="55"/>
      <c r="L29" s="56"/>
    </row>
    <row r="30" spans="2:12" ht="16.8" x14ac:dyDescent="0.3">
      <c r="B30" s="140" t="s">
        <v>66</v>
      </c>
      <c r="C30" s="151">
        <f>'From State&amp;Country +Charts'!AC$509</f>
        <v>226</v>
      </c>
      <c r="D30" s="151">
        <f>'From State&amp;Country +Charts'!AC$497</f>
        <v>203</v>
      </c>
      <c r="E30" s="151">
        <f t="shared" si="0"/>
        <v>23</v>
      </c>
      <c r="F30" s="146">
        <f t="shared" si="1"/>
        <v>0.11330049261083744</v>
      </c>
      <c r="G30" s="136"/>
      <c r="I30" s="55"/>
      <c r="L30" s="56"/>
    </row>
    <row r="31" spans="2:12" ht="16.8" x14ac:dyDescent="0.3">
      <c r="B31" s="140" t="s">
        <v>67</v>
      </c>
      <c r="C31" s="151">
        <f>'From State&amp;Country +Charts'!AD$509</f>
        <v>56</v>
      </c>
      <c r="D31" s="151">
        <f>'From State&amp;Country +Charts'!AD$497</f>
        <v>56</v>
      </c>
      <c r="E31" s="151">
        <f t="shared" si="0"/>
        <v>0</v>
      </c>
      <c r="F31" s="146">
        <f t="shared" si="1"/>
        <v>0</v>
      </c>
      <c r="G31" s="136"/>
      <c r="I31" s="55"/>
      <c r="L31" s="56"/>
    </row>
    <row r="32" spans="2:12" ht="16.8" x14ac:dyDescent="0.3">
      <c r="B32" s="140" t="s">
        <v>68</v>
      </c>
      <c r="C32" s="151">
        <f>'From State&amp;Country +Charts'!AE$509</f>
        <v>314</v>
      </c>
      <c r="D32" s="151">
        <f>'From State&amp;Country +Charts'!AE$497</f>
        <v>322</v>
      </c>
      <c r="E32" s="151">
        <f t="shared" si="0"/>
        <v>-8</v>
      </c>
      <c r="F32" s="146">
        <f t="shared" si="1"/>
        <v>-2.4844720496894408E-2</v>
      </c>
      <c r="G32" s="136"/>
      <c r="I32" s="55"/>
      <c r="L32" s="56"/>
    </row>
    <row r="33" spans="2:12" ht="16.8" x14ac:dyDescent="0.3">
      <c r="B33" s="140" t="s">
        <v>69</v>
      </c>
      <c r="C33" s="151">
        <f>'From State&amp;Country +Charts'!AF$509</f>
        <v>45</v>
      </c>
      <c r="D33" s="151">
        <f>'From State&amp;Country +Charts'!AF$497</f>
        <v>32</v>
      </c>
      <c r="E33" s="151">
        <f t="shared" si="0"/>
        <v>13</v>
      </c>
      <c r="F33" s="146">
        <f t="shared" si="1"/>
        <v>0.40625</v>
      </c>
      <c r="G33" s="136"/>
      <c r="I33" s="55"/>
      <c r="L33" s="56"/>
    </row>
    <row r="34" spans="2:12" ht="16.8" x14ac:dyDescent="0.3">
      <c r="B34" s="140" t="s">
        <v>70</v>
      </c>
      <c r="C34" s="151">
        <f>'From State&amp;Country +Charts'!AG$509</f>
        <v>213</v>
      </c>
      <c r="D34" s="151">
        <f>'From State&amp;Country +Charts'!AG$497</f>
        <v>173</v>
      </c>
      <c r="E34" s="151">
        <f t="shared" si="0"/>
        <v>40</v>
      </c>
      <c r="F34" s="146">
        <f t="shared" si="1"/>
        <v>0.23121387283236994</v>
      </c>
      <c r="G34" s="136"/>
      <c r="I34" s="55"/>
      <c r="L34" s="56"/>
    </row>
    <row r="35" spans="2:12" ht="16.8" x14ac:dyDescent="0.3">
      <c r="B35" s="140" t="s">
        <v>71</v>
      </c>
      <c r="C35" s="151">
        <f>'From State&amp;Country +Charts'!AH$509</f>
        <v>121</v>
      </c>
      <c r="D35" s="151">
        <f>'From State&amp;Country +Charts'!AH$497</f>
        <v>112</v>
      </c>
      <c r="E35" s="151">
        <f t="shared" si="0"/>
        <v>9</v>
      </c>
      <c r="F35" s="146">
        <f t="shared" si="1"/>
        <v>8.0357142857142863E-2</v>
      </c>
      <c r="G35" s="136"/>
      <c r="I35" s="55"/>
      <c r="L35" s="56"/>
    </row>
    <row r="36" spans="2:12" ht="16.8" x14ac:dyDescent="0.3">
      <c r="B36" s="140" t="s">
        <v>72</v>
      </c>
      <c r="C36" s="151">
        <f>'From State&amp;Country +Charts'!AI$509</f>
        <v>370</v>
      </c>
      <c r="D36" s="151">
        <f>'From State&amp;Country +Charts'!AI$497</f>
        <v>392</v>
      </c>
      <c r="E36" s="151">
        <f t="shared" si="0"/>
        <v>-22</v>
      </c>
      <c r="F36" s="146">
        <f t="shared" si="1"/>
        <v>-5.6122448979591837E-2</v>
      </c>
      <c r="G36" s="136"/>
      <c r="I36" s="55"/>
      <c r="L36" s="56"/>
    </row>
    <row r="37" spans="2:12" ht="16.8" x14ac:dyDescent="0.3">
      <c r="B37" s="140" t="s">
        <v>73</v>
      </c>
      <c r="C37" s="151">
        <f>'From State&amp;Country +Charts'!AJ$509</f>
        <v>262</v>
      </c>
      <c r="D37" s="151">
        <f>'From State&amp;Country +Charts'!AJ$497</f>
        <v>269</v>
      </c>
      <c r="E37" s="151">
        <f t="shared" si="0"/>
        <v>-7</v>
      </c>
      <c r="F37" s="146">
        <f t="shared" si="1"/>
        <v>-2.6022304832713755E-2</v>
      </c>
      <c r="G37" s="136"/>
      <c r="I37" s="55"/>
      <c r="L37" s="56"/>
    </row>
    <row r="38" spans="2:12" ht="16.8" x14ac:dyDescent="0.3">
      <c r="B38" s="140" t="s">
        <v>74</v>
      </c>
      <c r="C38" s="151">
        <f>'From State&amp;Country +Charts'!AK$509</f>
        <v>44</v>
      </c>
      <c r="D38" s="151">
        <f>'From State&amp;Country +Charts'!AK$497</f>
        <v>38</v>
      </c>
      <c r="E38" s="151">
        <f t="shared" si="0"/>
        <v>6</v>
      </c>
      <c r="F38" s="146">
        <f t="shared" si="1"/>
        <v>0.15789473684210525</v>
      </c>
      <c r="G38" s="136"/>
      <c r="I38" s="55"/>
      <c r="L38" s="56"/>
    </row>
    <row r="39" spans="2:12" ht="16.8" x14ac:dyDescent="0.3">
      <c r="B39" s="140" t="s">
        <v>75</v>
      </c>
      <c r="C39" s="151">
        <f>'From State&amp;Country +Charts'!AL$509</f>
        <v>210</v>
      </c>
      <c r="D39" s="151">
        <f>'From State&amp;Country +Charts'!AL$497</f>
        <v>222</v>
      </c>
      <c r="E39" s="151">
        <f t="shared" si="0"/>
        <v>-12</v>
      </c>
      <c r="F39" s="146">
        <f t="shared" si="1"/>
        <v>-5.4054054054054057E-2</v>
      </c>
      <c r="G39" s="136"/>
      <c r="I39" s="55"/>
      <c r="L39" s="56"/>
    </row>
    <row r="40" spans="2:12" ht="16.8" x14ac:dyDescent="0.3">
      <c r="B40" s="140" t="s">
        <v>76</v>
      </c>
      <c r="C40" s="151">
        <f>'From State&amp;Country +Charts'!AM$509</f>
        <v>106</v>
      </c>
      <c r="D40" s="151">
        <f>'From State&amp;Country +Charts'!AM$497</f>
        <v>125</v>
      </c>
      <c r="E40" s="151">
        <f t="shared" si="0"/>
        <v>-19</v>
      </c>
      <c r="F40" s="146">
        <f t="shared" si="1"/>
        <v>-0.152</v>
      </c>
      <c r="G40" s="136"/>
      <c r="I40" s="55"/>
      <c r="L40" s="56"/>
    </row>
    <row r="41" spans="2:12" ht="16.8" x14ac:dyDescent="0.3">
      <c r="B41" s="140" t="s">
        <v>77</v>
      </c>
      <c r="C41" s="151">
        <f>'From State&amp;Country +Charts'!AN$509</f>
        <v>1630</v>
      </c>
      <c r="D41" s="151">
        <f>'From State&amp;Country +Charts'!AN$497</f>
        <v>1613</v>
      </c>
      <c r="E41" s="151">
        <f t="shared" si="0"/>
        <v>17</v>
      </c>
      <c r="F41" s="146">
        <f t="shared" si="1"/>
        <v>1.0539367637941723E-2</v>
      </c>
      <c r="G41" s="136"/>
      <c r="I41" s="55"/>
      <c r="L41" s="56"/>
    </row>
    <row r="42" spans="2:12" ht="16.8" x14ac:dyDescent="0.3">
      <c r="B42" s="140" t="s">
        <v>78</v>
      </c>
      <c r="C42" s="151">
        <f>'From State&amp;Country +Charts'!AO$509</f>
        <v>255</v>
      </c>
      <c r="D42" s="151">
        <f>'From State&amp;Country +Charts'!AO$497</f>
        <v>270</v>
      </c>
      <c r="E42" s="151">
        <f t="shared" si="0"/>
        <v>-15</v>
      </c>
      <c r="F42" s="146">
        <f t="shared" si="1"/>
        <v>-5.5555555555555552E-2</v>
      </c>
      <c r="G42" s="136"/>
      <c r="I42" s="55"/>
      <c r="L42" s="56"/>
    </row>
    <row r="43" spans="2:12" ht="16.8" x14ac:dyDescent="0.3">
      <c r="B43" s="140" t="s">
        <v>79</v>
      </c>
      <c r="C43" s="151">
        <f>'From State&amp;Country +Charts'!AP$509</f>
        <v>25</v>
      </c>
      <c r="D43" s="151">
        <f>'From State&amp;Country +Charts'!AP$497</f>
        <v>30</v>
      </c>
      <c r="E43" s="151">
        <f t="shared" si="0"/>
        <v>-5</v>
      </c>
      <c r="F43" s="146">
        <f t="shared" si="1"/>
        <v>-0.16666666666666666</v>
      </c>
      <c r="G43" s="136"/>
      <c r="I43" s="55"/>
      <c r="L43" s="56"/>
    </row>
    <row r="44" spans="2:12" ht="16.8" x14ac:dyDescent="0.3">
      <c r="B44" s="140" t="s">
        <v>80</v>
      </c>
      <c r="C44" s="151">
        <f>'From State&amp;Country +Charts'!AQ$509</f>
        <v>119</v>
      </c>
      <c r="D44" s="151">
        <f>'From State&amp;Country +Charts'!AQ$497</f>
        <v>144</v>
      </c>
      <c r="E44" s="151">
        <f t="shared" si="0"/>
        <v>-25</v>
      </c>
      <c r="F44" s="146">
        <f t="shared" si="1"/>
        <v>-0.1736111111111111</v>
      </c>
      <c r="G44" s="136"/>
      <c r="I44" s="55"/>
      <c r="L44" s="56"/>
    </row>
    <row r="45" spans="2:12" ht="16.8" x14ac:dyDescent="0.3">
      <c r="B45" s="140" t="s">
        <v>81</v>
      </c>
      <c r="C45" s="151">
        <f>'From State&amp;Country +Charts'!AR$509</f>
        <v>52</v>
      </c>
      <c r="D45" s="151">
        <f>'From State&amp;Country +Charts'!AR$497</f>
        <v>36</v>
      </c>
      <c r="E45" s="151">
        <f t="shared" si="0"/>
        <v>16</v>
      </c>
      <c r="F45" s="146">
        <f t="shared" si="1"/>
        <v>0.44444444444444442</v>
      </c>
      <c r="G45" s="136"/>
      <c r="I45" s="55"/>
      <c r="L45" s="56"/>
    </row>
    <row r="46" spans="2:12" ht="16.8" x14ac:dyDescent="0.3">
      <c r="B46" s="140" t="s">
        <v>82</v>
      </c>
      <c r="C46" s="151">
        <f>'From State&amp;Country +Charts'!AS$509</f>
        <v>200</v>
      </c>
      <c r="D46" s="151">
        <f>'From State&amp;Country +Charts'!AS$497</f>
        <v>175</v>
      </c>
      <c r="E46" s="151">
        <f t="shared" si="0"/>
        <v>25</v>
      </c>
      <c r="F46" s="146">
        <f t="shared" si="1"/>
        <v>0.14285714285714285</v>
      </c>
      <c r="G46" s="136"/>
      <c r="I46" s="55"/>
      <c r="L46" s="56"/>
    </row>
    <row r="47" spans="2:12" ht="16.8" x14ac:dyDescent="0.3">
      <c r="B47" s="140" t="s">
        <v>83</v>
      </c>
      <c r="C47" s="151">
        <f>'From State&amp;Country +Charts'!AT$509</f>
        <v>1167</v>
      </c>
      <c r="D47" s="151">
        <f>'From State&amp;Country +Charts'!AT$497</f>
        <v>1169</v>
      </c>
      <c r="E47" s="151">
        <f t="shared" si="0"/>
        <v>-2</v>
      </c>
      <c r="F47" s="146">
        <f t="shared" si="1"/>
        <v>-1.710863986313088E-3</v>
      </c>
      <c r="G47" s="136"/>
      <c r="I47" s="55"/>
      <c r="L47" s="56"/>
    </row>
    <row r="48" spans="2:12" ht="16.8" x14ac:dyDescent="0.3">
      <c r="B48" s="140" t="s">
        <v>84</v>
      </c>
      <c r="C48" s="151">
        <f>'From State&amp;Country +Charts'!AU$509</f>
        <v>254</v>
      </c>
      <c r="D48" s="151">
        <f>'From State&amp;Country +Charts'!AU$497</f>
        <v>313</v>
      </c>
      <c r="E48" s="151">
        <f t="shared" si="0"/>
        <v>-59</v>
      </c>
      <c r="F48" s="146">
        <f t="shared" si="1"/>
        <v>-0.18849840255591055</v>
      </c>
      <c r="G48" s="136"/>
      <c r="I48" s="55"/>
      <c r="L48" s="56"/>
    </row>
    <row r="49" spans="2:12" ht="16.8" x14ac:dyDescent="0.3">
      <c r="B49" s="140" t="s">
        <v>85</v>
      </c>
      <c r="C49" s="151">
        <f>'From State&amp;Country +Charts'!AV$509</f>
        <v>23</v>
      </c>
      <c r="D49" s="151">
        <f>'From State&amp;Country +Charts'!AV$497</f>
        <v>32</v>
      </c>
      <c r="E49" s="151">
        <f t="shared" si="0"/>
        <v>-9</v>
      </c>
      <c r="F49" s="146">
        <f t="shared" si="1"/>
        <v>-0.28125</v>
      </c>
      <c r="G49" s="136"/>
      <c r="I49" s="55"/>
      <c r="L49" s="56"/>
    </row>
    <row r="50" spans="2:12" ht="16.8" x14ac:dyDescent="0.3">
      <c r="B50" s="140" t="s">
        <v>86</v>
      </c>
      <c r="C50" s="151">
        <f>'From State&amp;Country +Charts'!AW$509</f>
        <v>294</v>
      </c>
      <c r="D50" s="151">
        <f>'From State&amp;Country +Charts'!AW$497</f>
        <v>317</v>
      </c>
      <c r="E50" s="151">
        <f t="shared" si="0"/>
        <v>-23</v>
      </c>
      <c r="F50" s="146">
        <f t="shared" si="1"/>
        <v>-7.2555205047318619E-2</v>
      </c>
      <c r="G50" s="136"/>
      <c r="I50" s="55"/>
      <c r="L50" s="56"/>
    </row>
    <row r="51" spans="2:12" ht="16.8" x14ac:dyDescent="0.3">
      <c r="B51" s="140" t="s">
        <v>87</v>
      </c>
      <c r="C51" s="151">
        <f>'From State&amp;Country +Charts'!AX$509</f>
        <v>0</v>
      </c>
      <c r="D51" s="151">
        <f>'From State&amp;Country +Charts'!AX$497</f>
        <v>0</v>
      </c>
      <c r="E51" s="151">
        <f t="shared" si="0"/>
        <v>0</v>
      </c>
      <c r="F51" s="146">
        <f>IFERROR((E51/D51),0)</f>
        <v>0</v>
      </c>
      <c r="G51" s="136"/>
      <c r="I51" s="55"/>
      <c r="L51" s="56"/>
    </row>
    <row r="52" spans="2:12" ht="16.8" x14ac:dyDescent="0.3">
      <c r="B52" s="140" t="s">
        <v>88</v>
      </c>
      <c r="C52" s="151">
        <f>'From State&amp;Country +Charts'!AY$509</f>
        <v>17</v>
      </c>
      <c r="D52" s="151">
        <f>'From State&amp;Country +Charts'!AY$497</f>
        <v>18</v>
      </c>
      <c r="E52" s="151">
        <f t="shared" si="0"/>
        <v>-1</v>
      </c>
      <c r="F52" s="146">
        <f t="shared" si="1"/>
        <v>-5.5555555555555552E-2</v>
      </c>
      <c r="G52" s="136"/>
      <c r="I52" s="55"/>
      <c r="L52" s="56"/>
    </row>
    <row r="53" spans="2:12" ht="16.8" x14ac:dyDescent="0.3">
      <c r="B53" s="140" t="s">
        <v>89</v>
      </c>
      <c r="C53" s="151">
        <f>'From State&amp;Country +Charts'!AZ$509</f>
        <v>151</v>
      </c>
      <c r="D53" s="151">
        <f>'From State&amp;Country +Charts'!AZ$497</f>
        <v>174</v>
      </c>
      <c r="E53" s="151">
        <f t="shared" si="0"/>
        <v>-23</v>
      </c>
      <c r="F53" s="146">
        <f t="shared" si="1"/>
        <v>-0.13218390804597702</v>
      </c>
      <c r="G53" s="136"/>
      <c r="I53" s="55"/>
      <c r="L53" s="56"/>
    </row>
    <row r="54" spans="2:12" ht="16.8" x14ac:dyDescent="0.3">
      <c r="B54" s="140" t="s">
        <v>90</v>
      </c>
      <c r="C54" s="151">
        <f>'From State&amp;Country +Charts'!BA$509</f>
        <v>51</v>
      </c>
      <c r="D54" s="151">
        <f>'From State&amp;Country +Charts'!BA$497</f>
        <v>52</v>
      </c>
      <c r="E54" s="151">
        <f t="shared" si="0"/>
        <v>-1</v>
      </c>
      <c r="F54" s="146">
        <f t="shared" si="1"/>
        <v>-1.9230769230769232E-2</v>
      </c>
      <c r="G54" s="136"/>
      <c r="I54" s="55"/>
      <c r="L54" s="56"/>
    </row>
    <row r="55" spans="2:12" ht="16.8" x14ac:dyDescent="0.3">
      <c r="B55" s="140" t="s">
        <v>302</v>
      </c>
      <c r="C55" s="151">
        <f>'From State&amp;Country +Charts'!BB$509</f>
        <v>46</v>
      </c>
      <c r="D55" s="151">
        <f>'From State&amp;Country +Charts'!BB$497</f>
        <v>47</v>
      </c>
      <c r="E55" s="151">
        <f t="shared" si="0"/>
        <v>-1</v>
      </c>
      <c r="F55" s="146">
        <f t="shared" si="1"/>
        <v>-2.1276595744680851E-2</v>
      </c>
      <c r="G55" s="136"/>
      <c r="I55" s="55"/>
      <c r="L55" s="56"/>
    </row>
    <row r="56" spans="2:12" ht="17.399999999999999" thickBot="1" x14ac:dyDescent="0.35">
      <c r="B56" s="141" t="s">
        <v>631</v>
      </c>
      <c r="C56" s="152">
        <f>SUM('From State&amp;Country +Charts'!$BO$509:$BQ$509)</f>
        <v>2034</v>
      </c>
      <c r="D56" s="152">
        <f>SUM('From State&amp;Country +Charts'!$BO$497:$BQ$497)</f>
        <v>2222</v>
      </c>
      <c r="E56" s="152">
        <f t="shared" si="0"/>
        <v>-188</v>
      </c>
      <c r="F56" s="147">
        <f t="shared" si="1"/>
        <v>-8.4608460846084602E-2</v>
      </c>
      <c r="G56" s="136"/>
      <c r="I56" s="55"/>
      <c r="L56" s="56"/>
    </row>
    <row r="57" spans="2:12" s="42" customFormat="1" ht="18" thickTop="1" x14ac:dyDescent="0.3">
      <c r="B57" s="153" t="s">
        <v>0</v>
      </c>
      <c r="C57" s="148">
        <f>SUM(C5:C56)</f>
        <v>16376</v>
      </c>
      <c r="D57" s="148">
        <f>SUM(D5:D56)</f>
        <v>17257</v>
      </c>
      <c r="E57" s="148">
        <f>SUM(E5:E56)</f>
        <v>-881</v>
      </c>
      <c r="F57" s="149">
        <f>IFERROR((E57/D57),1)</f>
        <v>-5.1051747117111898E-2</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BT508" sqref="BT508:BT509"/>
      <selection pane="topRight" activeCell="BT508" sqref="BT508:BT509"/>
      <selection pane="bottomLeft" activeCell="BT508" sqref="BT508:BT509"/>
      <selection pane="bottomRight" activeCell="A2" sqref="A2"/>
    </sheetView>
  </sheetViews>
  <sheetFormatPr defaultColWidth="6.1796875" defaultRowHeight="13.2" x14ac:dyDescent="0.25"/>
  <cols>
    <col min="1" max="1" width="36.54296875" style="9" bestFit="1" customWidth="1"/>
    <col min="2" max="2" width="8.5429687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August 2024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81</v>
      </c>
      <c r="C6" s="136">
        <v>0</v>
      </c>
      <c r="D6" s="136">
        <v>0</v>
      </c>
      <c r="E6" s="136">
        <v>1</v>
      </c>
      <c r="F6" s="136">
        <v>2</v>
      </c>
      <c r="G6" s="136">
        <v>2</v>
      </c>
      <c r="H6" s="136">
        <v>1</v>
      </c>
      <c r="I6" s="136">
        <v>0</v>
      </c>
      <c r="J6" s="136">
        <v>0</v>
      </c>
      <c r="K6" s="136">
        <v>2</v>
      </c>
      <c r="L6" s="136">
        <v>0</v>
      </c>
      <c r="M6" s="136">
        <v>0</v>
      </c>
      <c r="N6" s="136">
        <v>0</v>
      </c>
      <c r="O6" s="136">
        <v>0</v>
      </c>
      <c r="P6" s="136">
        <v>0</v>
      </c>
      <c r="Q6" s="136">
        <v>3</v>
      </c>
      <c r="R6" s="136">
        <v>0</v>
      </c>
      <c r="S6" s="136">
        <v>30</v>
      </c>
      <c r="T6" s="136">
        <v>3</v>
      </c>
      <c r="U6" s="136">
        <v>0</v>
      </c>
      <c r="V6" s="136">
        <v>0</v>
      </c>
      <c r="W6" s="136">
        <v>0</v>
      </c>
      <c r="X6" s="136">
        <v>0</v>
      </c>
      <c r="Y6" s="136">
        <v>1</v>
      </c>
      <c r="Z6" s="136">
        <v>0</v>
      </c>
      <c r="AA6" s="136">
        <v>0</v>
      </c>
      <c r="AB6" s="136">
        <v>0</v>
      </c>
      <c r="AC6" s="136">
        <v>15</v>
      </c>
      <c r="AD6" s="136">
        <v>0</v>
      </c>
      <c r="AE6" s="136">
        <v>1</v>
      </c>
      <c r="AF6" s="136">
        <v>0</v>
      </c>
      <c r="AG6" s="136">
        <v>5</v>
      </c>
      <c r="AH6" s="136">
        <v>6</v>
      </c>
      <c r="AI6" s="136">
        <v>1</v>
      </c>
      <c r="AJ6" s="136">
        <v>3</v>
      </c>
      <c r="AK6" s="136">
        <v>0</v>
      </c>
      <c r="AL6" s="136">
        <v>1</v>
      </c>
      <c r="AM6" s="136">
        <v>2</v>
      </c>
      <c r="AN6" s="136">
        <v>1</v>
      </c>
      <c r="AO6" s="136">
        <v>1</v>
      </c>
      <c r="AP6" s="136">
        <v>0</v>
      </c>
    </row>
    <row r="7" spans="1:42" customFormat="1" ht="15.6" x14ac:dyDescent="0.3">
      <c r="A7" s="159" t="s">
        <v>42</v>
      </c>
      <c r="B7" s="191">
        <v>181</v>
      </c>
      <c r="C7" s="136">
        <v>0</v>
      </c>
      <c r="D7" s="136">
        <v>1</v>
      </c>
      <c r="E7" s="136">
        <v>3</v>
      </c>
      <c r="F7" s="136">
        <v>4</v>
      </c>
      <c r="G7" s="136">
        <v>4</v>
      </c>
      <c r="H7" s="136">
        <v>19</v>
      </c>
      <c r="I7" s="136">
        <v>0</v>
      </c>
      <c r="J7" s="136">
        <v>2</v>
      </c>
      <c r="K7" s="136">
        <v>0</v>
      </c>
      <c r="L7" s="136">
        <v>0</v>
      </c>
      <c r="M7" s="136">
        <v>0</v>
      </c>
      <c r="N7" s="136">
        <v>0</v>
      </c>
      <c r="O7" s="136">
        <v>0</v>
      </c>
      <c r="P7" s="136">
        <v>2</v>
      </c>
      <c r="Q7" s="136">
        <v>0</v>
      </c>
      <c r="R7" s="136">
        <v>4</v>
      </c>
      <c r="S7" s="136">
        <v>31</v>
      </c>
      <c r="T7" s="136">
        <v>14</v>
      </c>
      <c r="U7" s="136">
        <v>2</v>
      </c>
      <c r="V7" s="136">
        <v>4</v>
      </c>
      <c r="W7" s="136">
        <v>3</v>
      </c>
      <c r="X7" s="136">
        <v>0</v>
      </c>
      <c r="Y7" s="136">
        <v>1</v>
      </c>
      <c r="Z7" s="136">
        <v>2</v>
      </c>
      <c r="AA7" s="136">
        <v>0</v>
      </c>
      <c r="AB7" s="136">
        <v>1</v>
      </c>
      <c r="AC7" s="136">
        <v>16</v>
      </c>
      <c r="AD7" s="136">
        <v>0</v>
      </c>
      <c r="AE7" s="136">
        <v>3</v>
      </c>
      <c r="AF7" s="136">
        <v>2</v>
      </c>
      <c r="AG7" s="136">
        <v>10</v>
      </c>
      <c r="AH7" s="136">
        <v>16</v>
      </c>
      <c r="AI7" s="136">
        <v>3</v>
      </c>
      <c r="AJ7" s="136">
        <v>12</v>
      </c>
      <c r="AK7" s="136">
        <v>0</v>
      </c>
      <c r="AL7" s="136">
        <v>1</v>
      </c>
      <c r="AM7" s="136">
        <v>17</v>
      </c>
      <c r="AN7" s="136">
        <v>2</v>
      </c>
      <c r="AO7" s="136">
        <v>1</v>
      </c>
      <c r="AP7" s="136">
        <v>1</v>
      </c>
    </row>
    <row r="8" spans="1:42" customFormat="1" ht="15.6" x14ac:dyDescent="0.3">
      <c r="A8" s="159" t="s">
        <v>43</v>
      </c>
      <c r="B8" s="191">
        <v>665</v>
      </c>
      <c r="C8" s="136">
        <v>1</v>
      </c>
      <c r="D8" s="136">
        <v>0</v>
      </c>
      <c r="E8" s="136">
        <v>20</v>
      </c>
      <c r="F8" s="136">
        <v>6</v>
      </c>
      <c r="G8" s="136">
        <v>7</v>
      </c>
      <c r="H8" s="136">
        <v>77</v>
      </c>
      <c r="I8" s="136">
        <v>0</v>
      </c>
      <c r="J8" s="136">
        <v>3</v>
      </c>
      <c r="K8" s="136">
        <v>3</v>
      </c>
      <c r="L8" s="136">
        <v>0</v>
      </c>
      <c r="M8" s="136">
        <v>5</v>
      </c>
      <c r="N8" s="136">
        <v>0</v>
      </c>
      <c r="O8" s="136">
        <v>4</v>
      </c>
      <c r="P8" s="136">
        <v>5</v>
      </c>
      <c r="Q8" s="136">
        <v>9</v>
      </c>
      <c r="R8" s="136">
        <v>1</v>
      </c>
      <c r="S8" s="136">
        <v>177</v>
      </c>
      <c r="T8" s="136">
        <v>31</v>
      </c>
      <c r="U8" s="136">
        <v>1</v>
      </c>
      <c r="V8" s="136">
        <v>5</v>
      </c>
      <c r="W8" s="136">
        <v>9</v>
      </c>
      <c r="X8" s="136">
        <v>2</v>
      </c>
      <c r="Y8" s="136">
        <v>13</v>
      </c>
      <c r="Z8" s="136">
        <v>1</v>
      </c>
      <c r="AA8" s="136">
        <v>1</v>
      </c>
      <c r="AB8" s="136">
        <v>3</v>
      </c>
      <c r="AC8" s="136">
        <v>80</v>
      </c>
      <c r="AD8" s="136">
        <v>2</v>
      </c>
      <c r="AE8" s="136">
        <v>7</v>
      </c>
      <c r="AF8" s="136">
        <v>0</v>
      </c>
      <c r="AG8" s="136">
        <v>55</v>
      </c>
      <c r="AH8" s="136">
        <v>51</v>
      </c>
      <c r="AI8" s="136">
        <v>2</v>
      </c>
      <c r="AJ8" s="136">
        <v>30</v>
      </c>
      <c r="AK8" s="136">
        <v>1</v>
      </c>
      <c r="AL8" s="136">
        <v>3</v>
      </c>
      <c r="AM8" s="136">
        <v>25</v>
      </c>
      <c r="AN8" s="136">
        <v>3</v>
      </c>
      <c r="AO8" s="136">
        <v>8</v>
      </c>
      <c r="AP8" s="136">
        <v>14</v>
      </c>
    </row>
    <row r="9" spans="1:42" customFormat="1" ht="15.6" x14ac:dyDescent="0.3">
      <c r="A9" s="159" t="s">
        <v>44</v>
      </c>
      <c r="B9" s="191">
        <v>63</v>
      </c>
      <c r="C9" s="136">
        <v>0</v>
      </c>
      <c r="D9" s="136">
        <v>0</v>
      </c>
      <c r="E9" s="136">
        <v>1</v>
      </c>
      <c r="F9" s="136">
        <v>0</v>
      </c>
      <c r="G9" s="136">
        <v>2</v>
      </c>
      <c r="H9" s="136">
        <v>2</v>
      </c>
      <c r="I9" s="136">
        <v>0</v>
      </c>
      <c r="J9" s="136">
        <v>0</v>
      </c>
      <c r="K9" s="136">
        <v>0</v>
      </c>
      <c r="L9" s="136">
        <v>0</v>
      </c>
      <c r="M9" s="136">
        <v>0</v>
      </c>
      <c r="N9" s="136">
        <v>0</v>
      </c>
      <c r="O9" s="136">
        <v>0</v>
      </c>
      <c r="P9" s="136">
        <v>0</v>
      </c>
      <c r="Q9" s="136">
        <v>2</v>
      </c>
      <c r="R9" s="136">
        <v>0</v>
      </c>
      <c r="S9" s="136">
        <v>13</v>
      </c>
      <c r="T9" s="136">
        <v>5</v>
      </c>
      <c r="U9" s="136">
        <v>0</v>
      </c>
      <c r="V9" s="136">
        <v>0</v>
      </c>
      <c r="W9" s="136">
        <v>3</v>
      </c>
      <c r="X9" s="136">
        <v>0</v>
      </c>
      <c r="Y9" s="136">
        <v>0</v>
      </c>
      <c r="Z9" s="136">
        <v>0</v>
      </c>
      <c r="AA9" s="136">
        <v>0</v>
      </c>
      <c r="AB9" s="136">
        <v>1</v>
      </c>
      <c r="AC9" s="136">
        <v>15</v>
      </c>
      <c r="AD9" s="136">
        <v>0</v>
      </c>
      <c r="AE9" s="136">
        <v>0</v>
      </c>
      <c r="AF9" s="136">
        <v>0</v>
      </c>
      <c r="AG9" s="136">
        <v>5</v>
      </c>
      <c r="AH9" s="136">
        <v>5</v>
      </c>
      <c r="AI9" s="136">
        <v>1</v>
      </c>
      <c r="AJ9" s="136">
        <v>3</v>
      </c>
      <c r="AK9" s="136">
        <v>0</v>
      </c>
      <c r="AL9" s="136">
        <v>1</v>
      </c>
      <c r="AM9" s="136">
        <v>3</v>
      </c>
      <c r="AN9" s="136">
        <v>0</v>
      </c>
      <c r="AO9" s="136">
        <v>1</v>
      </c>
      <c r="AP9" s="136">
        <v>0</v>
      </c>
    </row>
    <row r="10" spans="1:42" customFormat="1" ht="15.6" x14ac:dyDescent="0.3">
      <c r="A10" s="159" t="s">
        <v>45</v>
      </c>
      <c r="B10" s="191">
        <v>2863</v>
      </c>
      <c r="C10" s="136">
        <v>4</v>
      </c>
      <c r="D10" s="136">
        <v>0</v>
      </c>
      <c r="E10" s="136">
        <v>61</v>
      </c>
      <c r="F10" s="136">
        <v>8</v>
      </c>
      <c r="G10" s="136">
        <v>44</v>
      </c>
      <c r="H10" s="136">
        <v>201</v>
      </c>
      <c r="I10" s="136">
        <v>0</v>
      </c>
      <c r="J10" s="136">
        <v>20</v>
      </c>
      <c r="K10" s="136">
        <v>7</v>
      </c>
      <c r="L10" s="136">
        <v>0</v>
      </c>
      <c r="M10" s="136">
        <v>14</v>
      </c>
      <c r="N10" s="136">
        <v>0</v>
      </c>
      <c r="O10" s="136">
        <v>23</v>
      </c>
      <c r="P10" s="136">
        <v>16</v>
      </c>
      <c r="Q10" s="136">
        <v>51</v>
      </c>
      <c r="R10" s="136">
        <v>2</v>
      </c>
      <c r="S10" s="136">
        <v>1149</v>
      </c>
      <c r="T10" s="136">
        <v>129</v>
      </c>
      <c r="U10" s="136">
        <v>10</v>
      </c>
      <c r="V10" s="136">
        <v>12</v>
      </c>
      <c r="W10" s="136">
        <v>25</v>
      </c>
      <c r="X10" s="136">
        <v>2</v>
      </c>
      <c r="Y10" s="136">
        <v>19</v>
      </c>
      <c r="Z10" s="136">
        <v>7</v>
      </c>
      <c r="AA10" s="136">
        <v>7</v>
      </c>
      <c r="AB10" s="136">
        <v>7</v>
      </c>
      <c r="AC10" s="136">
        <v>282</v>
      </c>
      <c r="AD10" s="136">
        <v>8</v>
      </c>
      <c r="AE10" s="136">
        <v>29</v>
      </c>
      <c r="AF10" s="136">
        <v>4</v>
      </c>
      <c r="AG10" s="136">
        <v>210</v>
      </c>
      <c r="AH10" s="136">
        <v>182</v>
      </c>
      <c r="AI10" s="136">
        <v>8</v>
      </c>
      <c r="AJ10" s="136">
        <v>112</v>
      </c>
      <c r="AK10" s="136">
        <v>1</v>
      </c>
      <c r="AL10" s="136">
        <v>23</v>
      </c>
      <c r="AM10" s="136">
        <v>83</v>
      </c>
      <c r="AN10" s="136">
        <v>32</v>
      </c>
      <c r="AO10" s="136">
        <v>30</v>
      </c>
      <c r="AP10" s="136">
        <v>41</v>
      </c>
    </row>
    <row r="11" spans="1:42" customFormat="1" ht="15.6" x14ac:dyDescent="0.3">
      <c r="A11" s="159" t="s">
        <v>46</v>
      </c>
      <c r="B11" s="191">
        <v>496</v>
      </c>
      <c r="C11" s="136">
        <v>0</v>
      </c>
      <c r="D11" s="136">
        <v>0</v>
      </c>
      <c r="E11" s="136">
        <v>14</v>
      </c>
      <c r="F11" s="136">
        <v>0</v>
      </c>
      <c r="G11" s="136">
        <v>8</v>
      </c>
      <c r="H11" s="136">
        <v>28</v>
      </c>
      <c r="I11" s="136">
        <v>0</v>
      </c>
      <c r="J11" s="136">
        <v>3</v>
      </c>
      <c r="K11" s="136">
        <v>0</v>
      </c>
      <c r="L11" s="136">
        <v>1</v>
      </c>
      <c r="M11" s="136">
        <v>6</v>
      </c>
      <c r="N11" s="136">
        <v>1</v>
      </c>
      <c r="O11" s="136">
        <v>2</v>
      </c>
      <c r="P11" s="136">
        <v>1</v>
      </c>
      <c r="Q11" s="136">
        <v>3</v>
      </c>
      <c r="R11" s="136">
        <v>7</v>
      </c>
      <c r="S11" s="136">
        <v>184</v>
      </c>
      <c r="T11" s="136">
        <v>29</v>
      </c>
      <c r="U11" s="136">
        <v>6</v>
      </c>
      <c r="V11" s="136">
        <v>1</v>
      </c>
      <c r="W11" s="136">
        <v>0</v>
      </c>
      <c r="X11" s="136">
        <v>0</v>
      </c>
      <c r="Y11" s="136">
        <v>2</v>
      </c>
      <c r="Z11" s="136">
        <v>1</v>
      </c>
      <c r="AA11" s="136">
        <v>1</v>
      </c>
      <c r="AB11" s="136">
        <v>0</v>
      </c>
      <c r="AC11" s="136">
        <v>65</v>
      </c>
      <c r="AD11" s="136">
        <v>2</v>
      </c>
      <c r="AE11" s="136">
        <v>5</v>
      </c>
      <c r="AF11" s="136">
        <v>0</v>
      </c>
      <c r="AG11" s="136">
        <v>24</v>
      </c>
      <c r="AH11" s="136">
        <v>38</v>
      </c>
      <c r="AI11" s="136">
        <v>3</v>
      </c>
      <c r="AJ11" s="136">
        <v>20</v>
      </c>
      <c r="AK11" s="136">
        <v>0</v>
      </c>
      <c r="AL11" s="136">
        <v>3</v>
      </c>
      <c r="AM11" s="136">
        <v>26</v>
      </c>
      <c r="AN11" s="136">
        <v>6</v>
      </c>
      <c r="AO11" s="136">
        <v>0</v>
      </c>
      <c r="AP11" s="136">
        <v>6</v>
      </c>
    </row>
    <row r="12" spans="1:42" customFormat="1" ht="15.6" x14ac:dyDescent="0.3">
      <c r="A12" s="159" t="s">
        <v>47</v>
      </c>
      <c r="B12" s="191">
        <v>62</v>
      </c>
      <c r="C12" s="136">
        <v>0</v>
      </c>
      <c r="D12" s="136">
        <v>0</v>
      </c>
      <c r="E12" s="136">
        <v>1</v>
      </c>
      <c r="F12" s="136">
        <v>0</v>
      </c>
      <c r="G12" s="136">
        <v>0</v>
      </c>
      <c r="H12" s="136">
        <v>0</v>
      </c>
      <c r="I12" s="136">
        <v>0</v>
      </c>
      <c r="J12" s="136">
        <v>0</v>
      </c>
      <c r="K12" s="136">
        <v>0</v>
      </c>
      <c r="L12" s="136">
        <v>0</v>
      </c>
      <c r="M12" s="136">
        <v>0</v>
      </c>
      <c r="N12" s="136">
        <v>0</v>
      </c>
      <c r="O12" s="136">
        <v>0</v>
      </c>
      <c r="P12" s="136">
        <v>0</v>
      </c>
      <c r="Q12" s="136">
        <v>0</v>
      </c>
      <c r="R12" s="136">
        <v>0</v>
      </c>
      <c r="S12" s="136">
        <v>35</v>
      </c>
      <c r="T12" s="136">
        <v>5</v>
      </c>
      <c r="U12" s="136">
        <v>1</v>
      </c>
      <c r="V12" s="136">
        <v>0</v>
      </c>
      <c r="W12" s="136">
        <v>0</v>
      </c>
      <c r="X12" s="136">
        <v>0</v>
      </c>
      <c r="Y12" s="136">
        <v>0</v>
      </c>
      <c r="Z12" s="136">
        <v>0</v>
      </c>
      <c r="AA12" s="136">
        <v>0</v>
      </c>
      <c r="AB12" s="136">
        <v>0</v>
      </c>
      <c r="AC12" s="136">
        <v>5</v>
      </c>
      <c r="AD12" s="136">
        <v>0</v>
      </c>
      <c r="AE12" s="136">
        <v>1</v>
      </c>
      <c r="AF12" s="136">
        <v>0</v>
      </c>
      <c r="AG12" s="136">
        <v>3</v>
      </c>
      <c r="AH12" s="136">
        <v>2</v>
      </c>
      <c r="AI12" s="136">
        <v>1</v>
      </c>
      <c r="AJ12" s="136">
        <v>3</v>
      </c>
      <c r="AK12" s="136">
        <v>0</v>
      </c>
      <c r="AL12" s="136">
        <v>0</v>
      </c>
      <c r="AM12" s="136">
        <v>3</v>
      </c>
      <c r="AN12" s="136">
        <v>1</v>
      </c>
      <c r="AO12" s="136">
        <v>1</v>
      </c>
      <c r="AP12" s="136">
        <v>0</v>
      </c>
    </row>
    <row r="13" spans="1:42" customFormat="1" ht="15.6" x14ac:dyDescent="0.3">
      <c r="A13" s="159" t="s">
        <v>48</v>
      </c>
      <c r="B13" s="191">
        <v>22</v>
      </c>
      <c r="C13" s="136">
        <v>0</v>
      </c>
      <c r="D13" s="136">
        <v>0</v>
      </c>
      <c r="E13" s="136">
        <v>1</v>
      </c>
      <c r="F13" s="136">
        <v>0</v>
      </c>
      <c r="G13" s="136">
        <v>0</v>
      </c>
      <c r="H13" s="136">
        <v>1</v>
      </c>
      <c r="I13" s="136">
        <v>0</v>
      </c>
      <c r="J13" s="136">
        <v>0</v>
      </c>
      <c r="K13" s="136">
        <v>0</v>
      </c>
      <c r="L13" s="136">
        <v>0</v>
      </c>
      <c r="M13" s="136">
        <v>0</v>
      </c>
      <c r="N13" s="136">
        <v>0</v>
      </c>
      <c r="O13" s="136">
        <v>0</v>
      </c>
      <c r="P13" s="136">
        <v>0</v>
      </c>
      <c r="Q13" s="136">
        <v>0</v>
      </c>
      <c r="R13" s="136">
        <v>0</v>
      </c>
      <c r="S13" s="136">
        <v>10</v>
      </c>
      <c r="T13" s="136">
        <v>0</v>
      </c>
      <c r="U13" s="136">
        <v>0</v>
      </c>
      <c r="V13" s="136">
        <v>0</v>
      </c>
      <c r="W13" s="136">
        <v>0</v>
      </c>
      <c r="X13" s="136">
        <v>0</v>
      </c>
      <c r="Y13" s="136">
        <v>0</v>
      </c>
      <c r="Z13" s="136">
        <v>0</v>
      </c>
      <c r="AA13" s="136">
        <v>0</v>
      </c>
      <c r="AB13" s="136">
        <v>0</v>
      </c>
      <c r="AC13" s="136">
        <v>4</v>
      </c>
      <c r="AD13" s="136">
        <v>0</v>
      </c>
      <c r="AE13" s="136">
        <v>0</v>
      </c>
      <c r="AF13" s="136">
        <v>0</v>
      </c>
      <c r="AG13" s="136">
        <v>4</v>
      </c>
      <c r="AH13" s="136">
        <v>2</v>
      </c>
      <c r="AI13" s="136">
        <v>0</v>
      </c>
      <c r="AJ13" s="136">
        <v>0</v>
      </c>
      <c r="AK13" s="136">
        <v>0</v>
      </c>
      <c r="AL13" s="136">
        <v>0</v>
      </c>
      <c r="AM13" s="136">
        <v>0</v>
      </c>
      <c r="AN13" s="136">
        <v>0</v>
      </c>
      <c r="AO13" s="136">
        <v>0</v>
      </c>
      <c r="AP13" s="136">
        <v>0</v>
      </c>
    </row>
    <row r="14" spans="1:42" customFormat="1" ht="15.6" x14ac:dyDescent="0.3">
      <c r="A14" s="159" t="s">
        <v>49</v>
      </c>
      <c r="B14" s="191">
        <v>724</v>
      </c>
      <c r="C14" s="136">
        <v>0</v>
      </c>
      <c r="D14" s="136">
        <v>0</v>
      </c>
      <c r="E14" s="136">
        <v>13</v>
      </c>
      <c r="F14" s="136">
        <v>3</v>
      </c>
      <c r="G14" s="136">
        <v>13</v>
      </c>
      <c r="H14" s="136">
        <v>32</v>
      </c>
      <c r="I14" s="136">
        <v>0</v>
      </c>
      <c r="J14" s="136">
        <v>3</v>
      </c>
      <c r="K14" s="136">
        <v>1</v>
      </c>
      <c r="L14" s="136">
        <v>1</v>
      </c>
      <c r="M14" s="136">
        <v>1</v>
      </c>
      <c r="N14" s="136">
        <v>2</v>
      </c>
      <c r="O14" s="136">
        <v>3</v>
      </c>
      <c r="P14" s="136">
        <v>2</v>
      </c>
      <c r="Q14" s="136">
        <v>18</v>
      </c>
      <c r="R14" s="136">
        <v>4</v>
      </c>
      <c r="S14" s="136">
        <v>269</v>
      </c>
      <c r="T14" s="136">
        <v>45</v>
      </c>
      <c r="U14" s="136">
        <v>3</v>
      </c>
      <c r="V14" s="136">
        <v>1</v>
      </c>
      <c r="W14" s="136">
        <v>2</v>
      </c>
      <c r="X14" s="136">
        <v>0</v>
      </c>
      <c r="Y14" s="136">
        <v>2</v>
      </c>
      <c r="Z14" s="136">
        <v>1</v>
      </c>
      <c r="AA14" s="136">
        <v>0</v>
      </c>
      <c r="AB14" s="136">
        <v>3</v>
      </c>
      <c r="AC14" s="136">
        <v>92</v>
      </c>
      <c r="AD14" s="136">
        <v>0</v>
      </c>
      <c r="AE14" s="136">
        <v>18</v>
      </c>
      <c r="AF14" s="136">
        <v>0</v>
      </c>
      <c r="AG14" s="136">
        <v>73</v>
      </c>
      <c r="AH14" s="136">
        <v>40</v>
      </c>
      <c r="AI14" s="136">
        <v>6</v>
      </c>
      <c r="AJ14" s="136">
        <v>34</v>
      </c>
      <c r="AK14" s="136">
        <v>0</v>
      </c>
      <c r="AL14" s="136">
        <v>6</v>
      </c>
      <c r="AM14" s="136">
        <v>16</v>
      </c>
      <c r="AN14" s="136">
        <v>5</v>
      </c>
      <c r="AO14" s="136">
        <v>4</v>
      </c>
      <c r="AP14" s="136">
        <v>8</v>
      </c>
    </row>
    <row r="15" spans="1:42" customFormat="1" ht="15.6" x14ac:dyDescent="0.3">
      <c r="A15" s="159" t="s">
        <v>50</v>
      </c>
      <c r="B15" s="191">
        <v>305</v>
      </c>
      <c r="C15" s="136">
        <v>0</v>
      </c>
      <c r="D15" s="136">
        <v>0</v>
      </c>
      <c r="E15" s="136">
        <v>9</v>
      </c>
      <c r="F15" s="136">
        <v>0</v>
      </c>
      <c r="G15" s="136">
        <v>1</v>
      </c>
      <c r="H15" s="136">
        <v>12</v>
      </c>
      <c r="I15" s="136">
        <v>0</v>
      </c>
      <c r="J15" s="136">
        <v>1</v>
      </c>
      <c r="K15" s="136">
        <v>1</v>
      </c>
      <c r="L15" s="136">
        <v>0</v>
      </c>
      <c r="M15" s="136">
        <v>3</v>
      </c>
      <c r="N15" s="136">
        <v>0</v>
      </c>
      <c r="O15" s="136">
        <v>2</v>
      </c>
      <c r="P15" s="136">
        <v>1</v>
      </c>
      <c r="Q15" s="136">
        <v>4</v>
      </c>
      <c r="R15" s="136">
        <v>0</v>
      </c>
      <c r="S15" s="136">
        <v>133</v>
      </c>
      <c r="T15" s="136">
        <v>16</v>
      </c>
      <c r="U15" s="136">
        <v>0</v>
      </c>
      <c r="V15" s="136">
        <v>0</v>
      </c>
      <c r="W15" s="136">
        <v>2</v>
      </c>
      <c r="X15" s="136">
        <v>0</v>
      </c>
      <c r="Y15" s="136">
        <v>2</v>
      </c>
      <c r="Z15" s="136">
        <v>0</v>
      </c>
      <c r="AA15" s="136">
        <v>1</v>
      </c>
      <c r="AB15" s="136">
        <v>0</v>
      </c>
      <c r="AC15" s="136">
        <v>31</v>
      </c>
      <c r="AD15" s="136">
        <v>1</v>
      </c>
      <c r="AE15" s="136">
        <v>1</v>
      </c>
      <c r="AF15" s="136">
        <v>1</v>
      </c>
      <c r="AG15" s="136">
        <v>34</v>
      </c>
      <c r="AH15" s="136">
        <v>14</v>
      </c>
      <c r="AI15" s="136">
        <v>0</v>
      </c>
      <c r="AJ15" s="136">
        <v>17</v>
      </c>
      <c r="AK15" s="136">
        <v>0</v>
      </c>
      <c r="AL15" s="136">
        <v>0</v>
      </c>
      <c r="AM15" s="136">
        <v>6</v>
      </c>
      <c r="AN15" s="136">
        <v>5</v>
      </c>
      <c r="AO15" s="136">
        <v>1</v>
      </c>
      <c r="AP15" s="136">
        <v>6</v>
      </c>
    </row>
    <row r="16" spans="1:42" customFormat="1" ht="15.6" x14ac:dyDescent="0.3">
      <c r="A16" s="159" t="s">
        <v>51</v>
      </c>
      <c r="B16" s="191">
        <v>212</v>
      </c>
      <c r="C16" s="136">
        <v>0</v>
      </c>
      <c r="D16" s="136">
        <v>0</v>
      </c>
      <c r="E16" s="136">
        <v>2</v>
      </c>
      <c r="F16" s="136">
        <v>1</v>
      </c>
      <c r="G16" s="136">
        <v>2</v>
      </c>
      <c r="H16" s="136">
        <v>11</v>
      </c>
      <c r="I16" s="136">
        <v>0</v>
      </c>
      <c r="J16" s="136">
        <v>1</v>
      </c>
      <c r="K16" s="136">
        <v>1</v>
      </c>
      <c r="L16" s="136">
        <v>0</v>
      </c>
      <c r="M16" s="136">
        <v>0</v>
      </c>
      <c r="N16" s="136">
        <v>0</v>
      </c>
      <c r="O16" s="136">
        <v>1</v>
      </c>
      <c r="P16" s="136">
        <v>2</v>
      </c>
      <c r="Q16" s="136">
        <v>3</v>
      </c>
      <c r="R16" s="136">
        <v>0</v>
      </c>
      <c r="S16" s="136">
        <v>62</v>
      </c>
      <c r="T16" s="136">
        <v>15</v>
      </c>
      <c r="U16" s="136">
        <v>2</v>
      </c>
      <c r="V16" s="136">
        <v>1</v>
      </c>
      <c r="W16" s="136">
        <v>2</v>
      </c>
      <c r="X16" s="136">
        <v>0</v>
      </c>
      <c r="Y16" s="136">
        <v>3</v>
      </c>
      <c r="Z16" s="136">
        <v>0</v>
      </c>
      <c r="AA16" s="136">
        <v>0</v>
      </c>
      <c r="AB16" s="136">
        <v>2</v>
      </c>
      <c r="AC16" s="136">
        <v>36</v>
      </c>
      <c r="AD16" s="136">
        <v>0</v>
      </c>
      <c r="AE16" s="136">
        <v>3</v>
      </c>
      <c r="AF16" s="136">
        <v>0</v>
      </c>
      <c r="AG16" s="136">
        <v>20</v>
      </c>
      <c r="AH16" s="136">
        <v>8</v>
      </c>
      <c r="AI16" s="136">
        <v>0</v>
      </c>
      <c r="AJ16" s="136">
        <v>21</v>
      </c>
      <c r="AK16" s="136">
        <v>0</v>
      </c>
      <c r="AL16" s="136">
        <v>3</v>
      </c>
      <c r="AM16" s="136">
        <v>5</v>
      </c>
      <c r="AN16" s="136">
        <v>4</v>
      </c>
      <c r="AO16" s="136">
        <v>1</v>
      </c>
      <c r="AP16" s="136">
        <v>0</v>
      </c>
    </row>
    <row r="17" spans="1:42" customFormat="1" ht="15.6" x14ac:dyDescent="0.3">
      <c r="A17" s="159" t="s">
        <v>52</v>
      </c>
      <c r="B17" s="191">
        <v>554</v>
      </c>
      <c r="C17" s="136">
        <v>1</v>
      </c>
      <c r="D17" s="136">
        <v>26</v>
      </c>
      <c r="E17" s="136">
        <v>27</v>
      </c>
      <c r="F17" s="136">
        <v>5</v>
      </c>
      <c r="G17" s="136">
        <v>4</v>
      </c>
      <c r="H17" s="136">
        <v>22</v>
      </c>
      <c r="I17" s="136">
        <v>0</v>
      </c>
      <c r="J17" s="136">
        <v>10</v>
      </c>
      <c r="K17" s="136">
        <v>1</v>
      </c>
      <c r="L17" s="136">
        <v>1</v>
      </c>
      <c r="M17" s="136">
        <v>5</v>
      </c>
      <c r="N17" s="136">
        <v>1</v>
      </c>
      <c r="O17" s="136">
        <v>5</v>
      </c>
      <c r="P17" s="136">
        <v>3</v>
      </c>
      <c r="Q17" s="136">
        <v>3</v>
      </c>
      <c r="R17" s="136">
        <v>0</v>
      </c>
      <c r="S17" s="136">
        <v>63</v>
      </c>
      <c r="T17" s="136">
        <v>11</v>
      </c>
      <c r="U17" s="136">
        <v>5</v>
      </c>
      <c r="V17" s="136">
        <v>4</v>
      </c>
      <c r="W17" s="136">
        <v>4</v>
      </c>
      <c r="X17" s="136">
        <v>1</v>
      </c>
      <c r="Y17" s="136">
        <v>3</v>
      </c>
      <c r="Z17" s="136">
        <v>3</v>
      </c>
      <c r="AA17" s="136">
        <v>2</v>
      </c>
      <c r="AB17" s="136">
        <v>7</v>
      </c>
      <c r="AC17" s="136">
        <v>22</v>
      </c>
      <c r="AD17" s="136">
        <v>0</v>
      </c>
      <c r="AE17" s="136">
        <v>9</v>
      </c>
      <c r="AF17" s="136">
        <v>0</v>
      </c>
      <c r="AG17" s="136">
        <v>30</v>
      </c>
      <c r="AH17" s="136">
        <v>157</v>
      </c>
      <c r="AI17" s="136">
        <v>13</v>
      </c>
      <c r="AJ17" s="136">
        <v>11</v>
      </c>
      <c r="AK17" s="136">
        <v>1</v>
      </c>
      <c r="AL17" s="136">
        <v>9</v>
      </c>
      <c r="AM17" s="136">
        <v>15</v>
      </c>
      <c r="AN17" s="136">
        <v>46</v>
      </c>
      <c r="AO17" s="136">
        <v>12</v>
      </c>
      <c r="AP17" s="136">
        <v>12</v>
      </c>
    </row>
    <row r="18" spans="1:42" customFormat="1" ht="15.6" x14ac:dyDescent="0.3">
      <c r="A18" s="159" t="s">
        <v>53</v>
      </c>
      <c r="B18" s="191">
        <v>349</v>
      </c>
      <c r="C18" s="136">
        <v>1</v>
      </c>
      <c r="D18" s="136">
        <v>1</v>
      </c>
      <c r="E18" s="136">
        <v>4</v>
      </c>
      <c r="F18" s="136">
        <v>0</v>
      </c>
      <c r="G18" s="136">
        <v>6</v>
      </c>
      <c r="H18" s="136">
        <v>21</v>
      </c>
      <c r="I18" s="136">
        <v>0</v>
      </c>
      <c r="J18" s="136">
        <v>0</v>
      </c>
      <c r="K18" s="136">
        <v>0</v>
      </c>
      <c r="L18" s="136">
        <v>0</v>
      </c>
      <c r="M18" s="136">
        <v>1</v>
      </c>
      <c r="N18" s="136">
        <v>0</v>
      </c>
      <c r="O18" s="136">
        <v>0</v>
      </c>
      <c r="P18" s="136">
        <v>1</v>
      </c>
      <c r="Q18" s="136">
        <v>4</v>
      </c>
      <c r="R18" s="136">
        <v>4</v>
      </c>
      <c r="S18" s="136">
        <v>184</v>
      </c>
      <c r="T18" s="136">
        <v>14</v>
      </c>
      <c r="U18" s="136">
        <v>2</v>
      </c>
      <c r="V18" s="136">
        <v>0</v>
      </c>
      <c r="W18" s="136">
        <v>5</v>
      </c>
      <c r="X18" s="136">
        <v>0</v>
      </c>
      <c r="Y18" s="136">
        <v>1</v>
      </c>
      <c r="Z18" s="136">
        <v>0</v>
      </c>
      <c r="AA18" s="136">
        <v>0</v>
      </c>
      <c r="AB18" s="136">
        <v>0</v>
      </c>
      <c r="AC18" s="136">
        <v>28</v>
      </c>
      <c r="AD18" s="136">
        <v>0</v>
      </c>
      <c r="AE18" s="136">
        <v>3</v>
      </c>
      <c r="AF18" s="136">
        <v>0</v>
      </c>
      <c r="AG18" s="136">
        <v>22</v>
      </c>
      <c r="AH18" s="136">
        <v>13</v>
      </c>
      <c r="AI18" s="136">
        <v>0</v>
      </c>
      <c r="AJ18" s="136">
        <v>13</v>
      </c>
      <c r="AK18" s="136">
        <v>0</v>
      </c>
      <c r="AL18" s="136">
        <v>2</v>
      </c>
      <c r="AM18" s="136">
        <v>9</v>
      </c>
      <c r="AN18" s="136">
        <v>3</v>
      </c>
      <c r="AO18" s="136">
        <v>1</v>
      </c>
      <c r="AP18" s="136">
        <v>6</v>
      </c>
    </row>
    <row r="19" spans="1:42" customFormat="1" ht="15.6" x14ac:dyDescent="0.3">
      <c r="A19" s="159" t="s">
        <v>54</v>
      </c>
      <c r="B19" s="191">
        <v>158</v>
      </c>
      <c r="C19" s="136">
        <v>0</v>
      </c>
      <c r="D19" s="136">
        <v>0</v>
      </c>
      <c r="E19" s="136">
        <v>0</v>
      </c>
      <c r="F19" s="136">
        <v>2</v>
      </c>
      <c r="G19" s="136">
        <v>3</v>
      </c>
      <c r="H19" s="136">
        <v>11</v>
      </c>
      <c r="I19" s="136">
        <v>0</v>
      </c>
      <c r="J19" s="136">
        <v>3</v>
      </c>
      <c r="K19" s="136">
        <v>0</v>
      </c>
      <c r="L19" s="136">
        <v>0</v>
      </c>
      <c r="M19" s="136">
        <v>4</v>
      </c>
      <c r="N19" s="136">
        <v>0</v>
      </c>
      <c r="O19" s="136">
        <v>1</v>
      </c>
      <c r="P19" s="136">
        <v>0</v>
      </c>
      <c r="Q19" s="136">
        <v>1</v>
      </c>
      <c r="R19" s="136">
        <v>3</v>
      </c>
      <c r="S19" s="136">
        <v>56</v>
      </c>
      <c r="T19" s="136">
        <v>8</v>
      </c>
      <c r="U19" s="136">
        <v>1</v>
      </c>
      <c r="V19" s="136">
        <v>0</v>
      </c>
      <c r="W19" s="136">
        <v>2</v>
      </c>
      <c r="X19" s="136">
        <v>0</v>
      </c>
      <c r="Y19" s="136">
        <v>1</v>
      </c>
      <c r="Z19" s="136">
        <v>0</v>
      </c>
      <c r="AA19" s="136">
        <v>0</v>
      </c>
      <c r="AB19" s="136">
        <v>0</v>
      </c>
      <c r="AC19" s="136">
        <v>20</v>
      </c>
      <c r="AD19" s="136">
        <v>0</v>
      </c>
      <c r="AE19" s="136">
        <v>1</v>
      </c>
      <c r="AF19" s="136">
        <v>0</v>
      </c>
      <c r="AG19" s="136">
        <v>9</v>
      </c>
      <c r="AH19" s="136">
        <v>12</v>
      </c>
      <c r="AI19" s="136">
        <v>1</v>
      </c>
      <c r="AJ19" s="136">
        <v>7</v>
      </c>
      <c r="AK19" s="136">
        <v>0</v>
      </c>
      <c r="AL19" s="136">
        <v>0</v>
      </c>
      <c r="AM19" s="136">
        <v>4</v>
      </c>
      <c r="AN19" s="136">
        <v>3</v>
      </c>
      <c r="AO19" s="136">
        <v>2</v>
      </c>
      <c r="AP19" s="136">
        <v>3</v>
      </c>
    </row>
    <row r="20" spans="1:42" customFormat="1" ht="15.6" x14ac:dyDescent="0.3">
      <c r="A20" s="159" t="s">
        <v>55</v>
      </c>
      <c r="B20" s="191">
        <v>89</v>
      </c>
      <c r="C20" s="136">
        <v>0</v>
      </c>
      <c r="D20" s="136">
        <v>0</v>
      </c>
      <c r="E20" s="136">
        <v>3</v>
      </c>
      <c r="F20" s="136">
        <v>0</v>
      </c>
      <c r="G20" s="136">
        <v>0</v>
      </c>
      <c r="H20" s="136">
        <v>2</v>
      </c>
      <c r="I20" s="136">
        <v>0</v>
      </c>
      <c r="J20" s="136">
        <v>1</v>
      </c>
      <c r="K20" s="136">
        <v>0</v>
      </c>
      <c r="L20" s="136">
        <v>0</v>
      </c>
      <c r="M20" s="136">
        <v>2</v>
      </c>
      <c r="N20" s="136">
        <v>0</v>
      </c>
      <c r="O20" s="136">
        <v>1</v>
      </c>
      <c r="P20" s="136">
        <v>0</v>
      </c>
      <c r="Q20" s="136">
        <v>2</v>
      </c>
      <c r="R20" s="136">
        <v>0</v>
      </c>
      <c r="S20" s="136">
        <v>27</v>
      </c>
      <c r="T20" s="136">
        <v>4</v>
      </c>
      <c r="U20" s="136">
        <v>2</v>
      </c>
      <c r="V20" s="136">
        <v>0</v>
      </c>
      <c r="W20" s="136">
        <v>0</v>
      </c>
      <c r="X20" s="136">
        <v>0</v>
      </c>
      <c r="Y20" s="136">
        <v>0</v>
      </c>
      <c r="Z20" s="136">
        <v>0</v>
      </c>
      <c r="AA20" s="136">
        <v>0</v>
      </c>
      <c r="AB20" s="136">
        <v>0</v>
      </c>
      <c r="AC20" s="136">
        <v>11</v>
      </c>
      <c r="AD20" s="136">
        <v>0</v>
      </c>
      <c r="AE20" s="136">
        <v>0</v>
      </c>
      <c r="AF20" s="136">
        <v>2</v>
      </c>
      <c r="AG20" s="136">
        <v>5</v>
      </c>
      <c r="AH20" s="136">
        <v>7</v>
      </c>
      <c r="AI20" s="136">
        <v>0</v>
      </c>
      <c r="AJ20" s="136">
        <v>7</v>
      </c>
      <c r="AK20" s="136">
        <v>0</v>
      </c>
      <c r="AL20" s="136">
        <v>0</v>
      </c>
      <c r="AM20" s="136">
        <v>7</v>
      </c>
      <c r="AN20" s="136">
        <v>3</v>
      </c>
      <c r="AO20" s="136">
        <v>2</v>
      </c>
      <c r="AP20" s="136">
        <v>1</v>
      </c>
    </row>
    <row r="21" spans="1:42" customFormat="1" ht="15.6" x14ac:dyDescent="0.3">
      <c r="A21" s="159" t="s">
        <v>56</v>
      </c>
      <c r="B21" s="191">
        <v>92</v>
      </c>
      <c r="C21" s="136">
        <v>0</v>
      </c>
      <c r="D21" s="136">
        <v>0</v>
      </c>
      <c r="E21" s="136">
        <v>5</v>
      </c>
      <c r="F21" s="136">
        <v>0</v>
      </c>
      <c r="G21" s="136">
        <v>4</v>
      </c>
      <c r="H21" s="136">
        <v>3</v>
      </c>
      <c r="I21" s="136">
        <v>0</v>
      </c>
      <c r="J21" s="136">
        <v>0</v>
      </c>
      <c r="K21" s="136">
        <v>0</v>
      </c>
      <c r="L21" s="136">
        <v>0</v>
      </c>
      <c r="M21" s="136">
        <v>0</v>
      </c>
      <c r="N21" s="136">
        <v>0</v>
      </c>
      <c r="O21" s="136">
        <v>2</v>
      </c>
      <c r="P21" s="136">
        <v>1</v>
      </c>
      <c r="Q21" s="136">
        <v>1</v>
      </c>
      <c r="R21" s="136">
        <v>2</v>
      </c>
      <c r="S21" s="136">
        <v>26</v>
      </c>
      <c r="T21" s="136">
        <v>2</v>
      </c>
      <c r="U21" s="136">
        <v>3</v>
      </c>
      <c r="V21" s="136">
        <v>0</v>
      </c>
      <c r="W21" s="136">
        <v>0</v>
      </c>
      <c r="X21" s="136">
        <v>0</v>
      </c>
      <c r="Y21" s="136">
        <v>1</v>
      </c>
      <c r="Z21" s="136">
        <v>0</v>
      </c>
      <c r="AA21" s="136">
        <v>0</v>
      </c>
      <c r="AB21" s="136">
        <v>0</v>
      </c>
      <c r="AC21" s="136">
        <v>15</v>
      </c>
      <c r="AD21" s="136">
        <v>0</v>
      </c>
      <c r="AE21" s="136">
        <v>1</v>
      </c>
      <c r="AF21" s="136">
        <v>0</v>
      </c>
      <c r="AG21" s="136">
        <v>6</v>
      </c>
      <c r="AH21" s="136">
        <v>5</v>
      </c>
      <c r="AI21" s="136">
        <v>0</v>
      </c>
      <c r="AJ21" s="136">
        <v>8</v>
      </c>
      <c r="AK21" s="136">
        <v>0</v>
      </c>
      <c r="AL21" s="136">
        <v>2</v>
      </c>
      <c r="AM21" s="136">
        <v>2</v>
      </c>
      <c r="AN21" s="136">
        <v>0</v>
      </c>
      <c r="AO21" s="136">
        <v>0</v>
      </c>
      <c r="AP21" s="136">
        <v>3</v>
      </c>
    </row>
    <row r="22" spans="1:42" customFormat="1" ht="15.6" x14ac:dyDescent="0.3">
      <c r="A22" s="159" t="s">
        <v>57</v>
      </c>
      <c r="B22" s="191">
        <v>76</v>
      </c>
      <c r="C22" s="136">
        <v>0</v>
      </c>
      <c r="D22" s="136">
        <v>0</v>
      </c>
      <c r="E22" s="136">
        <v>5</v>
      </c>
      <c r="F22" s="136">
        <v>3</v>
      </c>
      <c r="G22" s="136">
        <v>4</v>
      </c>
      <c r="H22" s="136">
        <v>7</v>
      </c>
      <c r="I22" s="136">
        <v>0</v>
      </c>
      <c r="J22" s="136">
        <v>0</v>
      </c>
      <c r="K22" s="136">
        <v>0</v>
      </c>
      <c r="L22" s="136">
        <v>0</v>
      </c>
      <c r="M22" s="136">
        <v>0</v>
      </c>
      <c r="N22" s="136">
        <v>0</v>
      </c>
      <c r="O22" s="136">
        <v>0</v>
      </c>
      <c r="P22" s="136">
        <v>1</v>
      </c>
      <c r="Q22" s="136">
        <v>2</v>
      </c>
      <c r="R22" s="136">
        <v>0</v>
      </c>
      <c r="S22" s="136">
        <v>18</v>
      </c>
      <c r="T22" s="136">
        <v>3</v>
      </c>
      <c r="U22" s="136">
        <v>0</v>
      </c>
      <c r="V22" s="136">
        <v>0</v>
      </c>
      <c r="W22" s="136">
        <v>2</v>
      </c>
      <c r="X22" s="136">
        <v>0</v>
      </c>
      <c r="Y22" s="136">
        <v>1</v>
      </c>
      <c r="Z22" s="136">
        <v>0</v>
      </c>
      <c r="AA22" s="136">
        <v>0</v>
      </c>
      <c r="AB22" s="136">
        <v>1</v>
      </c>
      <c r="AC22" s="136">
        <v>10</v>
      </c>
      <c r="AD22" s="136">
        <v>0</v>
      </c>
      <c r="AE22" s="136">
        <v>2</v>
      </c>
      <c r="AF22" s="136">
        <v>0</v>
      </c>
      <c r="AG22" s="136">
        <v>3</v>
      </c>
      <c r="AH22" s="136">
        <v>6</v>
      </c>
      <c r="AI22" s="136">
        <v>0</v>
      </c>
      <c r="AJ22" s="136">
        <v>3</v>
      </c>
      <c r="AK22" s="136">
        <v>0</v>
      </c>
      <c r="AL22" s="136">
        <v>1</v>
      </c>
      <c r="AM22" s="136">
        <v>0</v>
      </c>
      <c r="AN22" s="136">
        <v>1</v>
      </c>
      <c r="AO22" s="136">
        <v>1</v>
      </c>
      <c r="AP22" s="136">
        <v>2</v>
      </c>
    </row>
    <row r="23" spans="1:42" customFormat="1" ht="15.6" x14ac:dyDescent="0.3">
      <c r="A23" s="159" t="s">
        <v>58</v>
      </c>
      <c r="B23" s="191">
        <v>86</v>
      </c>
      <c r="C23" s="136">
        <v>0</v>
      </c>
      <c r="D23" s="136">
        <v>0</v>
      </c>
      <c r="E23" s="136">
        <v>0</v>
      </c>
      <c r="F23" s="136">
        <v>0</v>
      </c>
      <c r="G23" s="136">
        <v>1</v>
      </c>
      <c r="H23" s="136">
        <v>2</v>
      </c>
      <c r="I23" s="136">
        <v>0</v>
      </c>
      <c r="J23" s="136">
        <v>1</v>
      </c>
      <c r="K23" s="136">
        <v>1</v>
      </c>
      <c r="L23" s="136">
        <v>0</v>
      </c>
      <c r="M23" s="136">
        <v>0</v>
      </c>
      <c r="N23" s="136">
        <v>0</v>
      </c>
      <c r="O23" s="136">
        <v>0</v>
      </c>
      <c r="P23" s="136">
        <v>1</v>
      </c>
      <c r="Q23" s="136">
        <v>1</v>
      </c>
      <c r="R23" s="136">
        <v>0</v>
      </c>
      <c r="S23" s="136">
        <v>27</v>
      </c>
      <c r="T23" s="136">
        <v>5</v>
      </c>
      <c r="U23" s="136">
        <v>0</v>
      </c>
      <c r="V23" s="136">
        <v>1</v>
      </c>
      <c r="W23" s="136">
        <v>0</v>
      </c>
      <c r="X23" s="136">
        <v>0</v>
      </c>
      <c r="Y23" s="136">
        <v>1</v>
      </c>
      <c r="Z23" s="136">
        <v>0</v>
      </c>
      <c r="AA23" s="136">
        <v>0</v>
      </c>
      <c r="AB23" s="136">
        <v>0</v>
      </c>
      <c r="AC23" s="136">
        <v>19</v>
      </c>
      <c r="AD23" s="136">
        <v>1</v>
      </c>
      <c r="AE23" s="136">
        <v>1</v>
      </c>
      <c r="AF23" s="136">
        <v>0</v>
      </c>
      <c r="AG23" s="136">
        <v>5</v>
      </c>
      <c r="AH23" s="136">
        <v>8</v>
      </c>
      <c r="AI23" s="136">
        <v>0</v>
      </c>
      <c r="AJ23" s="136">
        <v>5</v>
      </c>
      <c r="AK23" s="136">
        <v>0</v>
      </c>
      <c r="AL23" s="136">
        <v>0</v>
      </c>
      <c r="AM23" s="136">
        <v>1</v>
      </c>
      <c r="AN23" s="136">
        <v>1</v>
      </c>
      <c r="AO23" s="136">
        <v>0</v>
      </c>
      <c r="AP23" s="136">
        <v>4</v>
      </c>
    </row>
    <row r="24" spans="1:42" customFormat="1" ht="15.6" x14ac:dyDescent="0.3">
      <c r="A24" s="159" t="s">
        <v>59</v>
      </c>
      <c r="B24" s="191">
        <v>30</v>
      </c>
      <c r="C24" s="136">
        <v>0</v>
      </c>
      <c r="D24" s="136">
        <v>0</v>
      </c>
      <c r="E24" s="136">
        <v>0</v>
      </c>
      <c r="F24" s="136">
        <v>0</v>
      </c>
      <c r="G24" s="136">
        <v>1</v>
      </c>
      <c r="H24" s="136">
        <v>0</v>
      </c>
      <c r="I24" s="136">
        <v>0</v>
      </c>
      <c r="J24" s="136">
        <v>0</v>
      </c>
      <c r="K24" s="136">
        <v>0</v>
      </c>
      <c r="L24" s="136">
        <v>0</v>
      </c>
      <c r="M24" s="136">
        <v>0</v>
      </c>
      <c r="N24" s="136">
        <v>0</v>
      </c>
      <c r="O24" s="136">
        <v>0</v>
      </c>
      <c r="P24" s="136">
        <v>0</v>
      </c>
      <c r="Q24" s="136">
        <v>0</v>
      </c>
      <c r="R24" s="136">
        <v>1</v>
      </c>
      <c r="S24" s="136">
        <v>9</v>
      </c>
      <c r="T24" s="136">
        <v>3</v>
      </c>
      <c r="U24" s="136">
        <v>0</v>
      </c>
      <c r="V24" s="136">
        <v>0</v>
      </c>
      <c r="W24" s="136">
        <v>0</v>
      </c>
      <c r="X24" s="136">
        <v>0</v>
      </c>
      <c r="Y24" s="136">
        <v>1</v>
      </c>
      <c r="Z24" s="136">
        <v>0</v>
      </c>
      <c r="AA24" s="136">
        <v>0</v>
      </c>
      <c r="AB24" s="136">
        <v>0</v>
      </c>
      <c r="AC24" s="136">
        <v>5</v>
      </c>
      <c r="AD24" s="136">
        <v>0</v>
      </c>
      <c r="AE24" s="136">
        <v>0</v>
      </c>
      <c r="AF24" s="136">
        <v>0</v>
      </c>
      <c r="AG24" s="136">
        <v>1</v>
      </c>
      <c r="AH24" s="136">
        <v>1</v>
      </c>
      <c r="AI24" s="136">
        <v>0</v>
      </c>
      <c r="AJ24" s="136">
        <v>0</v>
      </c>
      <c r="AK24" s="136">
        <v>0</v>
      </c>
      <c r="AL24" s="136">
        <v>0</v>
      </c>
      <c r="AM24" s="136">
        <v>8</v>
      </c>
      <c r="AN24" s="136">
        <v>0</v>
      </c>
      <c r="AO24" s="136">
        <v>0</v>
      </c>
      <c r="AP24" s="136">
        <v>0</v>
      </c>
    </row>
    <row r="25" spans="1:42" customFormat="1" ht="15.6" x14ac:dyDescent="0.3">
      <c r="A25" s="159" t="s">
        <v>60</v>
      </c>
      <c r="B25" s="191">
        <v>161</v>
      </c>
      <c r="C25" s="136">
        <v>0</v>
      </c>
      <c r="D25" s="136">
        <v>0</v>
      </c>
      <c r="E25" s="136">
        <v>0</v>
      </c>
      <c r="F25" s="136">
        <v>2</v>
      </c>
      <c r="G25" s="136">
        <v>0</v>
      </c>
      <c r="H25" s="136">
        <v>11</v>
      </c>
      <c r="I25" s="136">
        <v>0</v>
      </c>
      <c r="J25" s="136">
        <v>1</v>
      </c>
      <c r="K25" s="136">
        <v>0</v>
      </c>
      <c r="L25" s="136">
        <v>0</v>
      </c>
      <c r="M25" s="136">
        <v>0</v>
      </c>
      <c r="N25" s="136">
        <v>0</v>
      </c>
      <c r="O25" s="136">
        <v>3</v>
      </c>
      <c r="P25" s="136">
        <v>1</v>
      </c>
      <c r="Q25" s="136">
        <v>3</v>
      </c>
      <c r="R25" s="136">
        <v>0</v>
      </c>
      <c r="S25" s="136">
        <v>81</v>
      </c>
      <c r="T25" s="136">
        <v>8</v>
      </c>
      <c r="U25" s="136">
        <v>1</v>
      </c>
      <c r="V25" s="136">
        <v>0</v>
      </c>
      <c r="W25" s="136">
        <v>1</v>
      </c>
      <c r="X25" s="136">
        <v>0</v>
      </c>
      <c r="Y25" s="136">
        <v>0</v>
      </c>
      <c r="Z25" s="136">
        <v>0</v>
      </c>
      <c r="AA25" s="136">
        <v>2</v>
      </c>
      <c r="AB25" s="136">
        <v>0</v>
      </c>
      <c r="AC25" s="136">
        <v>16</v>
      </c>
      <c r="AD25" s="136">
        <v>0</v>
      </c>
      <c r="AE25" s="136">
        <v>2</v>
      </c>
      <c r="AF25" s="136">
        <v>0</v>
      </c>
      <c r="AG25" s="136">
        <v>7</v>
      </c>
      <c r="AH25" s="136">
        <v>5</v>
      </c>
      <c r="AI25" s="136">
        <v>0</v>
      </c>
      <c r="AJ25" s="136">
        <v>9</v>
      </c>
      <c r="AK25" s="136">
        <v>0</v>
      </c>
      <c r="AL25" s="136">
        <v>0</v>
      </c>
      <c r="AM25" s="136">
        <v>4</v>
      </c>
      <c r="AN25" s="136">
        <v>1</v>
      </c>
      <c r="AO25" s="136">
        <v>1</v>
      </c>
      <c r="AP25" s="136">
        <v>2</v>
      </c>
    </row>
    <row r="26" spans="1:42" customFormat="1" ht="15.6" x14ac:dyDescent="0.3">
      <c r="A26" s="159" t="s">
        <v>61</v>
      </c>
      <c r="B26" s="191">
        <v>228</v>
      </c>
      <c r="C26" s="136">
        <v>0</v>
      </c>
      <c r="D26" s="136">
        <v>0</v>
      </c>
      <c r="E26" s="136">
        <v>3</v>
      </c>
      <c r="F26" s="136">
        <v>0</v>
      </c>
      <c r="G26" s="136">
        <v>0</v>
      </c>
      <c r="H26" s="136">
        <v>12</v>
      </c>
      <c r="I26" s="136">
        <v>0</v>
      </c>
      <c r="J26" s="136">
        <v>0</v>
      </c>
      <c r="K26" s="136">
        <v>0</v>
      </c>
      <c r="L26" s="136">
        <v>0</v>
      </c>
      <c r="M26" s="136">
        <v>2</v>
      </c>
      <c r="N26" s="136">
        <v>0</v>
      </c>
      <c r="O26" s="136">
        <v>0</v>
      </c>
      <c r="P26" s="136">
        <v>0</v>
      </c>
      <c r="Q26" s="136">
        <v>0</v>
      </c>
      <c r="R26" s="136">
        <v>1</v>
      </c>
      <c r="S26" s="136">
        <v>143</v>
      </c>
      <c r="T26" s="136">
        <v>3</v>
      </c>
      <c r="U26" s="136">
        <v>0</v>
      </c>
      <c r="V26" s="136">
        <v>0</v>
      </c>
      <c r="W26" s="136">
        <v>0</v>
      </c>
      <c r="X26" s="136">
        <v>0</v>
      </c>
      <c r="Y26" s="136">
        <v>1</v>
      </c>
      <c r="Z26" s="136">
        <v>0</v>
      </c>
      <c r="AA26" s="136">
        <v>0</v>
      </c>
      <c r="AB26" s="136">
        <v>0</v>
      </c>
      <c r="AC26" s="136">
        <v>13</v>
      </c>
      <c r="AD26" s="136">
        <v>0</v>
      </c>
      <c r="AE26" s="136">
        <v>3</v>
      </c>
      <c r="AF26" s="136">
        <v>0</v>
      </c>
      <c r="AG26" s="136">
        <v>25</v>
      </c>
      <c r="AH26" s="136">
        <v>6</v>
      </c>
      <c r="AI26" s="136">
        <v>0</v>
      </c>
      <c r="AJ26" s="136">
        <v>6</v>
      </c>
      <c r="AK26" s="136">
        <v>0</v>
      </c>
      <c r="AL26" s="136">
        <v>0</v>
      </c>
      <c r="AM26" s="136">
        <v>6</v>
      </c>
      <c r="AN26" s="136">
        <v>3</v>
      </c>
      <c r="AO26" s="136">
        <v>1</v>
      </c>
      <c r="AP26" s="136">
        <v>0</v>
      </c>
    </row>
    <row r="27" spans="1:42" customFormat="1" ht="15.6" x14ac:dyDescent="0.3">
      <c r="A27" s="159" t="s">
        <v>62</v>
      </c>
      <c r="B27" s="191">
        <v>197</v>
      </c>
      <c r="C27" s="136">
        <v>0</v>
      </c>
      <c r="D27" s="136">
        <v>0</v>
      </c>
      <c r="E27" s="136">
        <v>3</v>
      </c>
      <c r="F27" s="136">
        <v>7</v>
      </c>
      <c r="G27" s="136">
        <v>1</v>
      </c>
      <c r="H27" s="136">
        <v>15</v>
      </c>
      <c r="I27" s="136">
        <v>0</v>
      </c>
      <c r="J27" s="136">
        <v>0</v>
      </c>
      <c r="K27" s="136">
        <v>0</v>
      </c>
      <c r="L27" s="136">
        <v>0</v>
      </c>
      <c r="M27" s="136">
        <v>0</v>
      </c>
      <c r="N27" s="136">
        <v>0</v>
      </c>
      <c r="O27" s="136">
        <v>0</v>
      </c>
      <c r="P27" s="136">
        <v>1</v>
      </c>
      <c r="Q27" s="136">
        <v>2</v>
      </c>
      <c r="R27" s="136">
        <v>2</v>
      </c>
      <c r="S27" s="136">
        <v>101</v>
      </c>
      <c r="T27" s="136">
        <v>7</v>
      </c>
      <c r="U27" s="136">
        <v>1</v>
      </c>
      <c r="V27" s="136">
        <v>0</v>
      </c>
      <c r="W27" s="136">
        <v>0</v>
      </c>
      <c r="X27" s="136">
        <v>0</v>
      </c>
      <c r="Y27" s="136">
        <v>2</v>
      </c>
      <c r="Z27" s="136">
        <v>0</v>
      </c>
      <c r="AA27" s="136">
        <v>0</v>
      </c>
      <c r="AB27" s="136">
        <v>0</v>
      </c>
      <c r="AC27" s="136">
        <v>16</v>
      </c>
      <c r="AD27" s="136">
        <v>0</v>
      </c>
      <c r="AE27" s="136">
        <v>1</v>
      </c>
      <c r="AF27" s="136">
        <v>0</v>
      </c>
      <c r="AG27" s="136">
        <v>6</v>
      </c>
      <c r="AH27" s="136">
        <v>10</v>
      </c>
      <c r="AI27" s="136">
        <v>1</v>
      </c>
      <c r="AJ27" s="136">
        <v>7</v>
      </c>
      <c r="AK27" s="136">
        <v>0</v>
      </c>
      <c r="AL27" s="136">
        <v>1</v>
      </c>
      <c r="AM27" s="136">
        <v>5</v>
      </c>
      <c r="AN27" s="136">
        <v>4</v>
      </c>
      <c r="AO27" s="136">
        <v>1</v>
      </c>
      <c r="AP27" s="136">
        <v>3</v>
      </c>
    </row>
    <row r="28" spans="1:42" customFormat="1" ht="15.6" x14ac:dyDescent="0.3">
      <c r="A28" s="159" t="s">
        <v>63</v>
      </c>
      <c r="B28" s="191">
        <v>206</v>
      </c>
      <c r="C28" s="136">
        <v>0</v>
      </c>
      <c r="D28" s="136">
        <v>0</v>
      </c>
      <c r="E28" s="136">
        <v>2</v>
      </c>
      <c r="F28" s="136">
        <v>0</v>
      </c>
      <c r="G28" s="136">
        <v>1</v>
      </c>
      <c r="H28" s="136">
        <v>14</v>
      </c>
      <c r="I28" s="136">
        <v>0</v>
      </c>
      <c r="J28" s="136">
        <v>1</v>
      </c>
      <c r="K28" s="136">
        <v>0</v>
      </c>
      <c r="L28" s="136">
        <v>0</v>
      </c>
      <c r="M28" s="136">
        <v>1</v>
      </c>
      <c r="N28" s="136">
        <v>0</v>
      </c>
      <c r="O28" s="136">
        <v>0</v>
      </c>
      <c r="P28" s="136">
        <v>0</v>
      </c>
      <c r="Q28" s="136">
        <v>6</v>
      </c>
      <c r="R28" s="136">
        <v>0</v>
      </c>
      <c r="S28" s="136">
        <v>96</v>
      </c>
      <c r="T28" s="136">
        <v>10</v>
      </c>
      <c r="U28" s="136">
        <v>0</v>
      </c>
      <c r="V28" s="136">
        <v>0</v>
      </c>
      <c r="W28" s="136">
        <v>1</v>
      </c>
      <c r="X28" s="136">
        <v>0</v>
      </c>
      <c r="Y28" s="136">
        <v>0</v>
      </c>
      <c r="Z28" s="136">
        <v>0</v>
      </c>
      <c r="AA28" s="136">
        <v>3</v>
      </c>
      <c r="AB28" s="136">
        <v>1</v>
      </c>
      <c r="AC28" s="136">
        <v>23</v>
      </c>
      <c r="AD28" s="136">
        <v>0</v>
      </c>
      <c r="AE28" s="136">
        <v>1</v>
      </c>
      <c r="AF28" s="136">
        <v>0</v>
      </c>
      <c r="AG28" s="136">
        <v>16</v>
      </c>
      <c r="AH28" s="136">
        <v>11</v>
      </c>
      <c r="AI28" s="136">
        <v>0</v>
      </c>
      <c r="AJ28" s="136">
        <v>5</v>
      </c>
      <c r="AK28" s="136">
        <v>1</v>
      </c>
      <c r="AL28" s="136">
        <v>1</v>
      </c>
      <c r="AM28" s="136">
        <v>5</v>
      </c>
      <c r="AN28" s="136">
        <v>3</v>
      </c>
      <c r="AO28" s="136">
        <v>3</v>
      </c>
      <c r="AP28" s="136">
        <v>1</v>
      </c>
    </row>
    <row r="29" spans="1:42" customFormat="1" ht="15.6" x14ac:dyDescent="0.3">
      <c r="A29" s="159" t="s">
        <v>64</v>
      </c>
      <c r="B29" s="191">
        <v>31</v>
      </c>
      <c r="C29" s="136">
        <v>0</v>
      </c>
      <c r="D29" s="136">
        <v>1</v>
      </c>
      <c r="E29" s="136">
        <v>0</v>
      </c>
      <c r="F29" s="136">
        <v>1</v>
      </c>
      <c r="G29" s="136">
        <v>0</v>
      </c>
      <c r="H29" s="136">
        <v>1</v>
      </c>
      <c r="I29" s="136">
        <v>0</v>
      </c>
      <c r="J29" s="136">
        <v>1</v>
      </c>
      <c r="K29" s="136">
        <v>0</v>
      </c>
      <c r="L29" s="136">
        <v>0</v>
      </c>
      <c r="M29" s="136">
        <v>0</v>
      </c>
      <c r="N29" s="136">
        <v>0</v>
      </c>
      <c r="O29" s="136">
        <v>0</v>
      </c>
      <c r="P29" s="136">
        <v>0</v>
      </c>
      <c r="Q29" s="136">
        <v>0</v>
      </c>
      <c r="R29" s="136">
        <v>0</v>
      </c>
      <c r="S29" s="136">
        <v>5</v>
      </c>
      <c r="T29" s="136">
        <v>3</v>
      </c>
      <c r="U29" s="136">
        <v>1</v>
      </c>
      <c r="V29" s="136">
        <v>0</v>
      </c>
      <c r="W29" s="136">
        <v>0</v>
      </c>
      <c r="X29" s="136">
        <v>0</v>
      </c>
      <c r="Y29" s="136">
        <v>0</v>
      </c>
      <c r="Z29" s="136">
        <v>1</v>
      </c>
      <c r="AA29" s="136">
        <v>0</v>
      </c>
      <c r="AB29" s="136">
        <v>0</v>
      </c>
      <c r="AC29" s="136">
        <v>7</v>
      </c>
      <c r="AD29" s="136">
        <v>0</v>
      </c>
      <c r="AE29" s="136">
        <v>0</v>
      </c>
      <c r="AF29" s="136">
        <v>0</v>
      </c>
      <c r="AG29" s="136">
        <v>2</v>
      </c>
      <c r="AH29" s="136">
        <v>3</v>
      </c>
      <c r="AI29" s="136">
        <v>0</v>
      </c>
      <c r="AJ29" s="136">
        <v>2</v>
      </c>
      <c r="AK29" s="136">
        <v>0</v>
      </c>
      <c r="AL29" s="136">
        <v>0</v>
      </c>
      <c r="AM29" s="136">
        <v>0</v>
      </c>
      <c r="AN29" s="136">
        <v>2</v>
      </c>
      <c r="AO29" s="136">
        <v>0</v>
      </c>
      <c r="AP29" s="136">
        <v>1</v>
      </c>
    </row>
    <row r="30" spans="1:42" customFormat="1" ht="15.6" x14ac:dyDescent="0.3">
      <c r="A30" s="159" t="s">
        <v>65</v>
      </c>
      <c r="B30" s="191">
        <v>160</v>
      </c>
      <c r="C30" s="136">
        <v>0</v>
      </c>
      <c r="D30" s="136">
        <v>0</v>
      </c>
      <c r="E30" s="136">
        <v>1</v>
      </c>
      <c r="F30" s="136">
        <v>0</v>
      </c>
      <c r="G30" s="136">
        <v>4</v>
      </c>
      <c r="H30" s="136">
        <v>9</v>
      </c>
      <c r="I30" s="136">
        <v>0</v>
      </c>
      <c r="J30" s="136">
        <v>4</v>
      </c>
      <c r="K30" s="136">
        <v>2</v>
      </c>
      <c r="L30" s="136">
        <v>0</v>
      </c>
      <c r="M30" s="136">
        <v>0</v>
      </c>
      <c r="N30" s="136">
        <v>0</v>
      </c>
      <c r="O30" s="136">
        <v>4</v>
      </c>
      <c r="P30" s="136">
        <v>1</v>
      </c>
      <c r="Q30" s="136">
        <v>4</v>
      </c>
      <c r="R30" s="136">
        <v>0</v>
      </c>
      <c r="S30" s="136">
        <v>53</v>
      </c>
      <c r="T30" s="136">
        <v>7</v>
      </c>
      <c r="U30" s="136">
        <v>1</v>
      </c>
      <c r="V30" s="136">
        <v>0</v>
      </c>
      <c r="W30" s="136">
        <v>1</v>
      </c>
      <c r="X30" s="136">
        <v>0</v>
      </c>
      <c r="Y30" s="136">
        <v>1</v>
      </c>
      <c r="Z30" s="136">
        <v>2</v>
      </c>
      <c r="AA30" s="136">
        <v>0</v>
      </c>
      <c r="AB30" s="136">
        <v>0</v>
      </c>
      <c r="AC30" s="136">
        <v>19</v>
      </c>
      <c r="AD30" s="136">
        <v>0</v>
      </c>
      <c r="AE30" s="136">
        <v>2</v>
      </c>
      <c r="AF30" s="136">
        <v>0</v>
      </c>
      <c r="AG30" s="136">
        <v>10</v>
      </c>
      <c r="AH30" s="136">
        <v>12</v>
      </c>
      <c r="AI30" s="136">
        <v>2</v>
      </c>
      <c r="AJ30" s="136">
        <v>7</v>
      </c>
      <c r="AK30" s="136">
        <v>0</v>
      </c>
      <c r="AL30" s="136">
        <v>1</v>
      </c>
      <c r="AM30" s="136">
        <v>6</v>
      </c>
      <c r="AN30" s="136">
        <v>3</v>
      </c>
      <c r="AO30" s="136">
        <v>1</v>
      </c>
      <c r="AP30" s="136">
        <v>3</v>
      </c>
    </row>
    <row r="31" spans="1:42" customFormat="1" ht="15.6" x14ac:dyDescent="0.3">
      <c r="A31" s="159" t="s">
        <v>66</v>
      </c>
      <c r="B31" s="191">
        <v>226</v>
      </c>
      <c r="C31" s="136">
        <v>0</v>
      </c>
      <c r="D31" s="136">
        <v>2</v>
      </c>
      <c r="E31" s="136">
        <v>3</v>
      </c>
      <c r="F31" s="136">
        <v>2</v>
      </c>
      <c r="G31" s="136">
        <v>8</v>
      </c>
      <c r="H31" s="136">
        <v>14</v>
      </c>
      <c r="I31" s="136">
        <v>0</v>
      </c>
      <c r="J31" s="136">
        <v>1</v>
      </c>
      <c r="K31" s="136">
        <v>0</v>
      </c>
      <c r="L31" s="136">
        <v>0</v>
      </c>
      <c r="M31" s="136">
        <v>1</v>
      </c>
      <c r="N31" s="136">
        <v>1</v>
      </c>
      <c r="O31" s="136">
        <v>5</v>
      </c>
      <c r="P31" s="136">
        <v>3</v>
      </c>
      <c r="Q31" s="136">
        <v>0</v>
      </c>
      <c r="R31" s="136">
        <v>4</v>
      </c>
      <c r="S31" s="136">
        <v>35</v>
      </c>
      <c r="T31" s="136">
        <v>10</v>
      </c>
      <c r="U31" s="136">
        <v>2</v>
      </c>
      <c r="V31" s="136">
        <v>0</v>
      </c>
      <c r="W31" s="136">
        <v>5</v>
      </c>
      <c r="X31" s="136">
        <v>0</v>
      </c>
      <c r="Y31" s="136">
        <v>1</v>
      </c>
      <c r="Z31" s="136">
        <v>0</v>
      </c>
      <c r="AA31" s="136">
        <v>0</v>
      </c>
      <c r="AB31" s="136">
        <v>4</v>
      </c>
      <c r="AC31" s="136">
        <v>14</v>
      </c>
      <c r="AD31" s="136">
        <v>0</v>
      </c>
      <c r="AE31" s="136">
        <v>3</v>
      </c>
      <c r="AF31" s="136">
        <v>0</v>
      </c>
      <c r="AG31" s="136">
        <v>17</v>
      </c>
      <c r="AH31" s="136">
        <v>53</v>
      </c>
      <c r="AI31" s="136">
        <v>4</v>
      </c>
      <c r="AJ31" s="136">
        <v>10</v>
      </c>
      <c r="AK31" s="136">
        <v>0</v>
      </c>
      <c r="AL31" s="136">
        <v>4</v>
      </c>
      <c r="AM31" s="136">
        <v>10</v>
      </c>
      <c r="AN31" s="136">
        <v>3</v>
      </c>
      <c r="AO31" s="136">
        <v>5</v>
      </c>
      <c r="AP31" s="136">
        <v>2</v>
      </c>
    </row>
    <row r="32" spans="1:42" customFormat="1" ht="15.6" x14ac:dyDescent="0.3">
      <c r="A32" s="159" t="s">
        <v>67</v>
      </c>
      <c r="B32" s="191">
        <v>56</v>
      </c>
      <c r="C32" s="136">
        <v>0</v>
      </c>
      <c r="D32" s="136">
        <v>0</v>
      </c>
      <c r="E32" s="136">
        <v>2</v>
      </c>
      <c r="F32" s="136">
        <v>0</v>
      </c>
      <c r="G32" s="136">
        <v>0</v>
      </c>
      <c r="H32" s="136">
        <v>7</v>
      </c>
      <c r="I32" s="136">
        <v>0</v>
      </c>
      <c r="J32" s="136">
        <v>0</v>
      </c>
      <c r="K32" s="136">
        <v>0</v>
      </c>
      <c r="L32" s="136">
        <v>0</v>
      </c>
      <c r="M32" s="136">
        <v>0</v>
      </c>
      <c r="N32" s="136">
        <v>0</v>
      </c>
      <c r="O32" s="136">
        <v>0</v>
      </c>
      <c r="P32" s="136">
        <v>0</v>
      </c>
      <c r="Q32" s="136">
        <v>2</v>
      </c>
      <c r="R32" s="136">
        <v>0</v>
      </c>
      <c r="S32" s="136">
        <v>13</v>
      </c>
      <c r="T32" s="136">
        <v>3</v>
      </c>
      <c r="U32" s="136">
        <v>0</v>
      </c>
      <c r="V32" s="136">
        <v>0</v>
      </c>
      <c r="W32" s="136">
        <v>0</v>
      </c>
      <c r="X32" s="136">
        <v>0</v>
      </c>
      <c r="Y32" s="136">
        <v>0</v>
      </c>
      <c r="Z32" s="136">
        <v>1</v>
      </c>
      <c r="AA32" s="136">
        <v>0</v>
      </c>
      <c r="AB32" s="136">
        <v>0</v>
      </c>
      <c r="AC32" s="136">
        <v>12</v>
      </c>
      <c r="AD32" s="136">
        <v>0</v>
      </c>
      <c r="AE32" s="136">
        <v>1</v>
      </c>
      <c r="AF32" s="136">
        <v>0</v>
      </c>
      <c r="AG32" s="136">
        <v>3</v>
      </c>
      <c r="AH32" s="136">
        <v>2</v>
      </c>
      <c r="AI32" s="136">
        <v>0</v>
      </c>
      <c r="AJ32" s="136">
        <v>6</v>
      </c>
      <c r="AK32" s="136">
        <v>0</v>
      </c>
      <c r="AL32" s="136">
        <v>0</v>
      </c>
      <c r="AM32" s="136">
        <v>2</v>
      </c>
      <c r="AN32" s="136">
        <v>2</v>
      </c>
      <c r="AO32" s="136">
        <v>0</v>
      </c>
      <c r="AP32" s="136">
        <v>0</v>
      </c>
    </row>
    <row r="33" spans="1:42" customFormat="1" ht="15.6" x14ac:dyDescent="0.3">
      <c r="A33" s="159" t="s">
        <v>68</v>
      </c>
      <c r="B33" s="191">
        <v>314</v>
      </c>
      <c r="C33" s="136">
        <v>0</v>
      </c>
      <c r="D33" s="136">
        <v>3</v>
      </c>
      <c r="E33" s="136">
        <v>11</v>
      </c>
      <c r="F33" s="136">
        <v>2</v>
      </c>
      <c r="G33" s="136">
        <v>5</v>
      </c>
      <c r="H33" s="136">
        <v>28</v>
      </c>
      <c r="I33" s="136">
        <v>0</v>
      </c>
      <c r="J33" s="136">
        <v>5</v>
      </c>
      <c r="K33" s="136">
        <v>0</v>
      </c>
      <c r="L33" s="136">
        <v>0</v>
      </c>
      <c r="M33" s="136">
        <v>2</v>
      </c>
      <c r="N33" s="136">
        <v>0</v>
      </c>
      <c r="O33" s="136">
        <v>3</v>
      </c>
      <c r="P33" s="136">
        <v>3</v>
      </c>
      <c r="Q33" s="136">
        <v>12</v>
      </c>
      <c r="R33" s="136">
        <v>1</v>
      </c>
      <c r="S33" s="136">
        <v>91</v>
      </c>
      <c r="T33" s="136">
        <v>7</v>
      </c>
      <c r="U33" s="136">
        <v>1</v>
      </c>
      <c r="V33" s="136">
        <v>0</v>
      </c>
      <c r="W33" s="136">
        <v>6</v>
      </c>
      <c r="X33" s="136">
        <v>1</v>
      </c>
      <c r="Y33" s="136">
        <v>4</v>
      </c>
      <c r="Z33" s="136">
        <v>1</v>
      </c>
      <c r="AA33" s="136">
        <v>1</v>
      </c>
      <c r="AB33" s="136">
        <v>0</v>
      </c>
      <c r="AC33" s="136">
        <v>39</v>
      </c>
      <c r="AD33" s="136">
        <v>1</v>
      </c>
      <c r="AE33" s="136">
        <v>5</v>
      </c>
      <c r="AF33" s="136">
        <v>0</v>
      </c>
      <c r="AG33" s="136">
        <v>30</v>
      </c>
      <c r="AH33" s="136">
        <v>26</v>
      </c>
      <c r="AI33" s="136">
        <v>2</v>
      </c>
      <c r="AJ33" s="136">
        <v>15</v>
      </c>
      <c r="AK33" s="136">
        <v>0</v>
      </c>
      <c r="AL33" s="136">
        <v>1</v>
      </c>
      <c r="AM33" s="136">
        <v>5</v>
      </c>
      <c r="AN33" s="136">
        <v>2</v>
      </c>
      <c r="AO33" s="136">
        <v>0</v>
      </c>
      <c r="AP33" s="136">
        <v>1</v>
      </c>
    </row>
    <row r="34" spans="1:42" customFormat="1" ht="15.6" x14ac:dyDescent="0.3">
      <c r="A34" s="159" t="s">
        <v>69</v>
      </c>
      <c r="B34" s="191">
        <v>45</v>
      </c>
      <c r="C34" s="136">
        <v>0</v>
      </c>
      <c r="D34" s="136">
        <v>0</v>
      </c>
      <c r="E34" s="136">
        <v>0</v>
      </c>
      <c r="F34" s="136">
        <v>0</v>
      </c>
      <c r="G34" s="136">
        <v>0</v>
      </c>
      <c r="H34" s="136">
        <v>6</v>
      </c>
      <c r="I34" s="136">
        <v>0</v>
      </c>
      <c r="J34" s="136">
        <v>0</v>
      </c>
      <c r="K34" s="136">
        <v>0</v>
      </c>
      <c r="L34" s="136">
        <v>0</v>
      </c>
      <c r="M34" s="136">
        <v>0</v>
      </c>
      <c r="N34" s="136">
        <v>0</v>
      </c>
      <c r="O34" s="136">
        <v>0</v>
      </c>
      <c r="P34" s="136">
        <v>0</v>
      </c>
      <c r="Q34" s="136">
        <v>1</v>
      </c>
      <c r="R34" s="136">
        <v>1</v>
      </c>
      <c r="S34" s="136">
        <v>18</v>
      </c>
      <c r="T34" s="136">
        <v>7</v>
      </c>
      <c r="U34" s="136">
        <v>0</v>
      </c>
      <c r="V34" s="136">
        <v>0</v>
      </c>
      <c r="W34" s="136">
        <v>0</v>
      </c>
      <c r="X34" s="136">
        <v>0</v>
      </c>
      <c r="Y34" s="136">
        <v>1</v>
      </c>
      <c r="Z34" s="136">
        <v>0</v>
      </c>
      <c r="AA34" s="136">
        <v>0</v>
      </c>
      <c r="AB34" s="136">
        <v>0</v>
      </c>
      <c r="AC34" s="136">
        <v>5</v>
      </c>
      <c r="AD34" s="136">
        <v>0</v>
      </c>
      <c r="AE34" s="136">
        <v>3</v>
      </c>
      <c r="AF34" s="136">
        <v>0</v>
      </c>
      <c r="AG34" s="136">
        <v>0</v>
      </c>
      <c r="AH34" s="136">
        <v>0</v>
      </c>
      <c r="AI34" s="136">
        <v>0</v>
      </c>
      <c r="AJ34" s="136">
        <v>1</v>
      </c>
      <c r="AK34" s="136">
        <v>0</v>
      </c>
      <c r="AL34" s="136">
        <v>0</v>
      </c>
      <c r="AM34" s="136">
        <v>1</v>
      </c>
      <c r="AN34" s="136">
        <v>1</v>
      </c>
      <c r="AO34" s="136">
        <v>0</v>
      </c>
      <c r="AP34" s="136">
        <v>0</v>
      </c>
    </row>
    <row r="35" spans="1:42" customFormat="1" ht="15.6" x14ac:dyDescent="0.3">
      <c r="A35" s="159" t="s">
        <v>70</v>
      </c>
      <c r="B35" s="191">
        <v>213</v>
      </c>
      <c r="C35" s="136">
        <v>0</v>
      </c>
      <c r="D35" s="136">
        <v>0</v>
      </c>
      <c r="E35" s="136">
        <v>1</v>
      </c>
      <c r="F35" s="136">
        <v>0</v>
      </c>
      <c r="G35" s="136">
        <v>0</v>
      </c>
      <c r="H35" s="136">
        <v>2</v>
      </c>
      <c r="I35" s="136">
        <v>0</v>
      </c>
      <c r="J35" s="136">
        <v>0</v>
      </c>
      <c r="K35" s="136">
        <v>1</v>
      </c>
      <c r="L35" s="136">
        <v>0</v>
      </c>
      <c r="M35" s="136">
        <v>0</v>
      </c>
      <c r="N35" s="136">
        <v>0</v>
      </c>
      <c r="O35" s="136">
        <v>3</v>
      </c>
      <c r="P35" s="136">
        <v>0</v>
      </c>
      <c r="Q35" s="136">
        <v>1</v>
      </c>
      <c r="R35" s="136">
        <v>0</v>
      </c>
      <c r="S35" s="136">
        <v>142</v>
      </c>
      <c r="T35" s="136">
        <v>2</v>
      </c>
      <c r="U35" s="136">
        <v>1</v>
      </c>
      <c r="V35" s="136">
        <v>0</v>
      </c>
      <c r="W35" s="136">
        <v>1</v>
      </c>
      <c r="X35" s="136">
        <v>0</v>
      </c>
      <c r="Y35" s="136">
        <v>0</v>
      </c>
      <c r="Z35" s="136">
        <v>0</v>
      </c>
      <c r="AA35" s="136">
        <v>0</v>
      </c>
      <c r="AB35" s="136">
        <v>0</v>
      </c>
      <c r="AC35" s="136">
        <v>19</v>
      </c>
      <c r="AD35" s="136">
        <v>0</v>
      </c>
      <c r="AE35" s="136">
        <v>4</v>
      </c>
      <c r="AF35" s="136">
        <v>0</v>
      </c>
      <c r="AG35" s="136">
        <v>15</v>
      </c>
      <c r="AH35" s="136">
        <v>8</v>
      </c>
      <c r="AI35" s="136">
        <v>0</v>
      </c>
      <c r="AJ35" s="136">
        <v>6</v>
      </c>
      <c r="AK35" s="136">
        <v>0</v>
      </c>
      <c r="AL35" s="136">
        <v>0</v>
      </c>
      <c r="AM35" s="136">
        <v>4</v>
      </c>
      <c r="AN35" s="136">
        <v>2</v>
      </c>
      <c r="AO35" s="136">
        <v>0</v>
      </c>
      <c r="AP35" s="136">
        <v>1</v>
      </c>
    </row>
    <row r="36" spans="1:42" customFormat="1" ht="15.6" x14ac:dyDescent="0.3">
      <c r="A36" s="159" t="s">
        <v>71</v>
      </c>
      <c r="B36" s="191">
        <v>121</v>
      </c>
      <c r="C36" s="136">
        <v>0</v>
      </c>
      <c r="D36" s="136">
        <v>0</v>
      </c>
      <c r="E36" s="136">
        <v>6</v>
      </c>
      <c r="F36" s="136">
        <v>0</v>
      </c>
      <c r="G36" s="136">
        <v>4</v>
      </c>
      <c r="H36" s="136">
        <v>3</v>
      </c>
      <c r="I36" s="136">
        <v>0</v>
      </c>
      <c r="J36" s="136">
        <v>0</v>
      </c>
      <c r="K36" s="136">
        <v>0</v>
      </c>
      <c r="L36" s="136">
        <v>0</v>
      </c>
      <c r="M36" s="136">
        <v>0</v>
      </c>
      <c r="N36" s="136">
        <v>0</v>
      </c>
      <c r="O36" s="136">
        <v>1</v>
      </c>
      <c r="P36" s="136">
        <v>0</v>
      </c>
      <c r="Q36" s="136">
        <v>2</v>
      </c>
      <c r="R36" s="136">
        <v>0</v>
      </c>
      <c r="S36" s="136">
        <v>49</v>
      </c>
      <c r="T36" s="136">
        <v>6</v>
      </c>
      <c r="U36" s="136">
        <v>0</v>
      </c>
      <c r="V36" s="136">
        <v>0</v>
      </c>
      <c r="W36" s="136">
        <v>0</v>
      </c>
      <c r="X36" s="136">
        <v>0</v>
      </c>
      <c r="Y36" s="136">
        <v>2</v>
      </c>
      <c r="Z36" s="136">
        <v>0</v>
      </c>
      <c r="AA36" s="136">
        <v>1</v>
      </c>
      <c r="AB36" s="136">
        <v>0</v>
      </c>
      <c r="AC36" s="136">
        <v>7</v>
      </c>
      <c r="AD36" s="136">
        <v>0</v>
      </c>
      <c r="AE36" s="136">
        <v>1</v>
      </c>
      <c r="AF36" s="136">
        <v>0</v>
      </c>
      <c r="AG36" s="136">
        <v>4</v>
      </c>
      <c r="AH36" s="136">
        <v>10</v>
      </c>
      <c r="AI36" s="136">
        <v>2</v>
      </c>
      <c r="AJ36" s="136">
        <v>5</v>
      </c>
      <c r="AK36" s="136">
        <v>0</v>
      </c>
      <c r="AL36" s="136">
        <v>1</v>
      </c>
      <c r="AM36" s="136">
        <v>8</v>
      </c>
      <c r="AN36" s="136">
        <v>3</v>
      </c>
      <c r="AO36" s="136">
        <v>4</v>
      </c>
      <c r="AP36" s="136">
        <v>2</v>
      </c>
    </row>
    <row r="37" spans="1:42" customFormat="1" ht="15.6" x14ac:dyDescent="0.3">
      <c r="A37" s="159" t="s">
        <v>72</v>
      </c>
      <c r="B37" s="191">
        <v>370</v>
      </c>
      <c r="C37" s="136">
        <v>0</v>
      </c>
      <c r="D37" s="136">
        <v>0</v>
      </c>
      <c r="E37" s="136">
        <v>8</v>
      </c>
      <c r="F37" s="136">
        <v>2</v>
      </c>
      <c r="G37" s="136">
        <v>4</v>
      </c>
      <c r="H37" s="136">
        <v>16</v>
      </c>
      <c r="I37" s="136">
        <v>0</v>
      </c>
      <c r="J37" s="136">
        <v>1</v>
      </c>
      <c r="K37" s="136">
        <v>0</v>
      </c>
      <c r="L37" s="136">
        <v>0</v>
      </c>
      <c r="M37" s="136">
        <v>1</v>
      </c>
      <c r="N37" s="136">
        <v>0</v>
      </c>
      <c r="O37" s="136">
        <v>2</v>
      </c>
      <c r="P37" s="136">
        <v>6</v>
      </c>
      <c r="Q37" s="136">
        <v>1</v>
      </c>
      <c r="R37" s="136">
        <v>0</v>
      </c>
      <c r="S37" s="136">
        <v>195</v>
      </c>
      <c r="T37" s="136">
        <v>12</v>
      </c>
      <c r="U37" s="136">
        <v>1</v>
      </c>
      <c r="V37" s="136">
        <v>0</v>
      </c>
      <c r="W37" s="136">
        <v>2</v>
      </c>
      <c r="X37" s="136">
        <v>0</v>
      </c>
      <c r="Y37" s="136">
        <v>0</v>
      </c>
      <c r="Z37" s="136">
        <v>2</v>
      </c>
      <c r="AA37" s="136">
        <v>1</v>
      </c>
      <c r="AB37" s="136">
        <v>0</v>
      </c>
      <c r="AC37" s="136">
        <v>34</v>
      </c>
      <c r="AD37" s="136">
        <v>1</v>
      </c>
      <c r="AE37" s="136">
        <v>1</v>
      </c>
      <c r="AF37" s="136">
        <v>0</v>
      </c>
      <c r="AG37" s="136">
        <v>26</v>
      </c>
      <c r="AH37" s="136">
        <v>17</v>
      </c>
      <c r="AI37" s="136">
        <v>0</v>
      </c>
      <c r="AJ37" s="136">
        <v>20</v>
      </c>
      <c r="AK37" s="136">
        <v>0</v>
      </c>
      <c r="AL37" s="136">
        <v>0</v>
      </c>
      <c r="AM37" s="136">
        <v>5</v>
      </c>
      <c r="AN37" s="136">
        <v>4</v>
      </c>
      <c r="AO37" s="136">
        <v>4</v>
      </c>
      <c r="AP37" s="136">
        <v>4</v>
      </c>
    </row>
    <row r="38" spans="1:42" customFormat="1" ht="15.6" x14ac:dyDescent="0.3">
      <c r="A38" s="159" t="s">
        <v>73</v>
      </c>
      <c r="B38" s="191">
        <v>262</v>
      </c>
      <c r="C38" s="136">
        <v>0</v>
      </c>
      <c r="D38" s="136">
        <v>0</v>
      </c>
      <c r="E38" s="136">
        <v>9</v>
      </c>
      <c r="F38" s="136">
        <v>4</v>
      </c>
      <c r="G38" s="136">
        <v>4</v>
      </c>
      <c r="H38" s="136">
        <v>13</v>
      </c>
      <c r="I38" s="136">
        <v>0</v>
      </c>
      <c r="J38" s="136">
        <v>1</v>
      </c>
      <c r="K38" s="136">
        <v>0</v>
      </c>
      <c r="L38" s="136">
        <v>0</v>
      </c>
      <c r="M38" s="136">
        <v>0</v>
      </c>
      <c r="N38" s="136">
        <v>0</v>
      </c>
      <c r="O38" s="136">
        <v>2</v>
      </c>
      <c r="P38" s="136">
        <v>0</v>
      </c>
      <c r="Q38" s="136">
        <v>1</v>
      </c>
      <c r="R38" s="136">
        <v>1</v>
      </c>
      <c r="S38" s="136">
        <v>103</v>
      </c>
      <c r="T38" s="136">
        <v>10</v>
      </c>
      <c r="U38" s="136">
        <v>0</v>
      </c>
      <c r="V38" s="136">
        <v>0</v>
      </c>
      <c r="W38" s="136">
        <v>1</v>
      </c>
      <c r="X38" s="136">
        <v>0</v>
      </c>
      <c r="Y38" s="136">
        <v>2</v>
      </c>
      <c r="Z38" s="136">
        <v>1</v>
      </c>
      <c r="AA38" s="136">
        <v>0</v>
      </c>
      <c r="AB38" s="136">
        <v>0</v>
      </c>
      <c r="AC38" s="136">
        <v>38</v>
      </c>
      <c r="AD38" s="136">
        <v>0</v>
      </c>
      <c r="AE38" s="136">
        <v>2</v>
      </c>
      <c r="AF38" s="136">
        <v>0</v>
      </c>
      <c r="AG38" s="136">
        <v>24</v>
      </c>
      <c r="AH38" s="136">
        <v>15</v>
      </c>
      <c r="AI38" s="136">
        <v>1</v>
      </c>
      <c r="AJ38" s="136">
        <v>10</v>
      </c>
      <c r="AK38" s="136">
        <v>0</v>
      </c>
      <c r="AL38" s="136">
        <v>0</v>
      </c>
      <c r="AM38" s="136">
        <v>10</v>
      </c>
      <c r="AN38" s="136">
        <v>6</v>
      </c>
      <c r="AO38" s="136">
        <v>1</v>
      </c>
      <c r="AP38" s="136">
        <v>3</v>
      </c>
    </row>
    <row r="39" spans="1:42" customFormat="1" ht="15.6" x14ac:dyDescent="0.3">
      <c r="A39" s="159" t="s">
        <v>74</v>
      </c>
      <c r="B39" s="191">
        <v>44</v>
      </c>
      <c r="C39" s="136">
        <v>0</v>
      </c>
      <c r="D39" s="136">
        <v>0</v>
      </c>
      <c r="E39" s="136">
        <v>1</v>
      </c>
      <c r="F39" s="136">
        <v>0</v>
      </c>
      <c r="G39" s="136">
        <v>0</v>
      </c>
      <c r="H39" s="136">
        <v>1</v>
      </c>
      <c r="I39" s="136">
        <v>0</v>
      </c>
      <c r="J39" s="136">
        <v>1</v>
      </c>
      <c r="K39" s="136">
        <v>0</v>
      </c>
      <c r="L39" s="136">
        <v>0</v>
      </c>
      <c r="M39" s="136">
        <v>0</v>
      </c>
      <c r="N39" s="136">
        <v>0</v>
      </c>
      <c r="O39" s="136">
        <v>2</v>
      </c>
      <c r="P39" s="136">
        <v>2</v>
      </c>
      <c r="Q39" s="136">
        <v>1</v>
      </c>
      <c r="R39" s="136">
        <v>0</v>
      </c>
      <c r="S39" s="136">
        <v>10</v>
      </c>
      <c r="T39" s="136">
        <v>2</v>
      </c>
      <c r="U39" s="136">
        <v>0</v>
      </c>
      <c r="V39" s="136">
        <v>1</v>
      </c>
      <c r="W39" s="136">
        <v>0</v>
      </c>
      <c r="X39" s="136">
        <v>0</v>
      </c>
      <c r="Y39" s="136">
        <v>0</v>
      </c>
      <c r="Z39" s="136">
        <v>0</v>
      </c>
      <c r="AA39" s="136">
        <v>0</v>
      </c>
      <c r="AB39" s="136">
        <v>0</v>
      </c>
      <c r="AC39" s="136">
        <v>4</v>
      </c>
      <c r="AD39" s="136">
        <v>0</v>
      </c>
      <c r="AE39" s="136">
        <v>0</v>
      </c>
      <c r="AF39" s="136">
        <v>0</v>
      </c>
      <c r="AG39" s="136">
        <v>2</v>
      </c>
      <c r="AH39" s="136">
        <v>7</v>
      </c>
      <c r="AI39" s="136">
        <v>1</v>
      </c>
      <c r="AJ39" s="136">
        <v>2</v>
      </c>
      <c r="AK39" s="136">
        <v>0</v>
      </c>
      <c r="AL39" s="136">
        <v>2</v>
      </c>
      <c r="AM39" s="136">
        <v>1</v>
      </c>
      <c r="AN39" s="136">
        <v>0</v>
      </c>
      <c r="AO39" s="136">
        <v>2</v>
      </c>
      <c r="AP39" s="136">
        <v>2</v>
      </c>
    </row>
    <row r="40" spans="1:42" customFormat="1" ht="15.6" x14ac:dyDescent="0.3">
      <c r="A40" s="159" t="s">
        <v>75</v>
      </c>
      <c r="B40" s="191">
        <v>210</v>
      </c>
      <c r="C40" s="136">
        <v>0</v>
      </c>
      <c r="D40" s="136">
        <v>0</v>
      </c>
      <c r="E40" s="136">
        <v>1</v>
      </c>
      <c r="F40" s="136">
        <v>2</v>
      </c>
      <c r="G40" s="136">
        <v>2</v>
      </c>
      <c r="H40" s="136">
        <v>13</v>
      </c>
      <c r="I40" s="136">
        <v>0</v>
      </c>
      <c r="J40" s="136">
        <v>1</v>
      </c>
      <c r="K40" s="136">
        <v>0</v>
      </c>
      <c r="L40" s="136">
        <v>0</v>
      </c>
      <c r="M40" s="136">
        <v>0</v>
      </c>
      <c r="N40" s="136">
        <v>0</v>
      </c>
      <c r="O40" s="136">
        <v>1</v>
      </c>
      <c r="P40" s="136">
        <v>2</v>
      </c>
      <c r="Q40" s="136">
        <v>2</v>
      </c>
      <c r="R40" s="136">
        <v>0</v>
      </c>
      <c r="S40" s="136">
        <v>94</v>
      </c>
      <c r="T40" s="136">
        <v>5</v>
      </c>
      <c r="U40" s="136">
        <v>1</v>
      </c>
      <c r="V40" s="136">
        <v>0</v>
      </c>
      <c r="W40" s="136">
        <v>1</v>
      </c>
      <c r="X40" s="136">
        <v>0</v>
      </c>
      <c r="Y40" s="136">
        <v>2</v>
      </c>
      <c r="Z40" s="136">
        <v>0</v>
      </c>
      <c r="AA40" s="136">
        <v>0</v>
      </c>
      <c r="AB40" s="136">
        <v>0</v>
      </c>
      <c r="AC40" s="136">
        <v>22</v>
      </c>
      <c r="AD40" s="136">
        <v>1</v>
      </c>
      <c r="AE40" s="136">
        <v>1</v>
      </c>
      <c r="AF40" s="136">
        <v>0</v>
      </c>
      <c r="AG40" s="136">
        <v>20</v>
      </c>
      <c r="AH40" s="136">
        <v>6</v>
      </c>
      <c r="AI40" s="136">
        <v>3</v>
      </c>
      <c r="AJ40" s="136">
        <v>7</v>
      </c>
      <c r="AK40" s="136">
        <v>0</v>
      </c>
      <c r="AL40" s="136">
        <v>2</v>
      </c>
      <c r="AM40" s="136">
        <v>7</v>
      </c>
      <c r="AN40" s="136">
        <v>8</v>
      </c>
      <c r="AO40" s="136">
        <v>2</v>
      </c>
      <c r="AP40" s="136">
        <v>4</v>
      </c>
    </row>
    <row r="41" spans="1:42" customFormat="1" ht="15.6" x14ac:dyDescent="0.3">
      <c r="A41" s="159" t="s">
        <v>76</v>
      </c>
      <c r="B41" s="191">
        <v>106</v>
      </c>
      <c r="C41" s="136">
        <v>0</v>
      </c>
      <c r="D41" s="136">
        <v>0</v>
      </c>
      <c r="E41" s="136">
        <v>2</v>
      </c>
      <c r="F41" s="136">
        <v>2</v>
      </c>
      <c r="G41" s="136">
        <v>1</v>
      </c>
      <c r="H41" s="136">
        <v>10</v>
      </c>
      <c r="I41" s="136">
        <v>0</v>
      </c>
      <c r="J41" s="136">
        <v>2</v>
      </c>
      <c r="K41" s="136">
        <v>1</v>
      </c>
      <c r="L41" s="136">
        <v>0</v>
      </c>
      <c r="M41" s="136">
        <v>0</v>
      </c>
      <c r="N41" s="136">
        <v>0</v>
      </c>
      <c r="O41" s="136">
        <v>0</v>
      </c>
      <c r="P41" s="136">
        <v>1</v>
      </c>
      <c r="Q41" s="136">
        <v>0</v>
      </c>
      <c r="R41" s="136">
        <v>0</v>
      </c>
      <c r="S41" s="136">
        <v>27</v>
      </c>
      <c r="T41" s="136">
        <v>5</v>
      </c>
      <c r="U41" s="136">
        <v>0</v>
      </c>
      <c r="V41" s="136">
        <v>0</v>
      </c>
      <c r="W41" s="136">
        <v>3</v>
      </c>
      <c r="X41" s="136">
        <v>0</v>
      </c>
      <c r="Y41" s="136">
        <v>1</v>
      </c>
      <c r="Z41" s="136">
        <v>0</v>
      </c>
      <c r="AA41" s="136">
        <v>1</v>
      </c>
      <c r="AB41" s="136">
        <v>0</v>
      </c>
      <c r="AC41" s="136">
        <v>13</v>
      </c>
      <c r="AD41" s="136">
        <v>1</v>
      </c>
      <c r="AE41" s="136">
        <v>3</v>
      </c>
      <c r="AF41" s="136">
        <v>0</v>
      </c>
      <c r="AG41" s="136">
        <v>11</v>
      </c>
      <c r="AH41" s="136">
        <v>7</v>
      </c>
      <c r="AI41" s="136">
        <v>1</v>
      </c>
      <c r="AJ41" s="136">
        <v>7</v>
      </c>
      <c r="AK41" s="136">
        <v>0</v>
      </c>
      <c r="AL41" s="136">
        <v>0</v>
      </c>
      <c r="AM41" s="136">
        <v>2</v>
      </c>
      <c r="AN41" s="136">
        <v>1</v>
      </c>
      <c r="AO41" s="136">
        <v>2</v>
      </c>
      <c r="AP41" s="136">
        <v>2</v>
      </c>
    </row>
    <row r="42" spans="1:42" customFormat="1" ht="15.6" x14ac:dyDescent="0.3">
      <c r="A42" s="159" t="s">
        <v>77</v>
      </c>
      <c r="B42" s="191">
        <v>1630</v>
      </c>
      <c r="C42" s="136">
        <v>1</v>
      </c>
      <c r="D42" s="136">
        <v>7</v>
      </c>
      <c r="E42" s="136">
        <v>43</v>
      </c>
      <c r="F42" s="136">
        <v>14</v>
      </c>
      <c r="G42" s="136">
        <v>24</v>
      </c>
      <c r="H42" s="136">
        <v>581</v>
      </c>
      <c r="I42" s="136">
        <v>0</v>
      </c>
      <c r="J42" s="136">
        <v>54</v>
      </c>
      <c r="K42" s="136">
        <v>2</v>
      </c>
      <c r="L42" s="136">
        <v>1</v>
      </c>
      <c r="M42" s="136">
        <v>11</v>
      </c>
      <c r="N42" s="136">
        <v>0</v>
      </c>
      <c r="O42" s="136">
        <v>8</v>
      </c>
      <c r="P42" s="136">
        <v>8</v>
      </c>
      <c r="Q42" s="136">
        <v>11</v>
      </c>
      <c r="R42" s="136">
        <v>6</v>
      </c>
      <c r="S42" s="136">
        <v>276</v>
      </c>
      <c r="T42" s="136">
        <v>38</v>
      </c>
      <c r="U42" s="136">
        <v>8</v>
      </c>
      <c r="V42" s="136">
        <v>33</v>
      </c>
      <c r="W42" s="136">
        <v>29</v>
      </c>
      <c r="X42" s="136">
        <v>2</v>
      </c>
      <c r="Y42" s="136">
        <v>17</v>
      </c>
      <c r="Z42" s="136">
        <v>5</v>
      </c>
      <c r="AA42" s="136">
        <v>24</v>
      </c>
      <c r="AB42" s="136">
        <v>0</v>
      </c>
      <c r="AC42" s="136">
        <v>101</v>
      </c>
      <c r="AD42" s="136">
        <v>5</v>
      </c>
      <c r="AE42" s="136">
        <v>16</v>
      </c>
      <c r="AF42" s="136">
        <v>12</v>
      </c>
      <c r="AG42" s="136">
        <v>59</v>
      </c>
      <c r="AH42" s="136">
        <v>65</v>
      </c>
      <c r="AI42" s="136">
        <v>4</v>
      </c>
      <c r="AJ42" s="136">
        <v>50</v>
      </c>
      <c r="AK42" s="136">
        <v>3</v>
      </c>
      <c r="AL42" s="136">
        <v>35</v>
      </c>
      <c r="AM42" s="136">
        <v>28</v>
      </c>
      <c r="AN42" s="136">
        <v>9</v>
      </c>
      <c r="AO42" s="136">
        <v>18</v>
      </c>
      <c r="AP42" s="136">
        <v>22</v>
      </c>
    </row>
    <row r="43" spans="1:42" customFormat="1" ht="15.6" x14ac:dyDescent="0.3">
      <c r="A43" s="159" t="s">
        <v>78</v>
      </c>
      <c r="B43" s="191">
        <v>255</v>
      </c>
      <c r="C43" s="136">
        <v>0</v>
      </c>
      <c r="D43" s="136">
        <v>0</v>
      </c>
      <c r="E43" s="136">
        <v>10</v>
      </c>
      <c r="F43" s="136">
        <v>3</v>
      </c>
      <c r="G43" s="136">
        <v>0</v>
      </c>
      <c r="H43" s="136">
        <v>13</v>
      </c>
      <c r="I43" s="136">
        <v>0</v>
      </c>
      <c r="J43" s="136">
        <v>1</v>
      </c>
      <c r="K43" s="136">
        <v>3</v>
      </c>
      <c r="L43" s="136">
        <v>0</v>
      </c>
      <c r="M43" s="136">
        <v>1</v>
      </c>
      <c r="N43" s="136">
        <v>0</v>
      </c>
      <c r="O43" s="136">
        <v>0</v>
      </c>
      <c r="P43" s="136">
        <v>0</v>
      </c>
      <c r="Q43" s="136">
        <v>4</v>
      </c>
      <c r="R43" s="136">
        <v>0</v>
      </c>
      <c r="S43" s="136">
        <v>106</v>
      </c>
      <c r="T43" s="136">
        <v>11</v>
      </c>
      <c r="U43" s="136">
        <v>2</v>
      </c>
      <c r="V43" s="136">
        <v>0</v>
      </c>
      <c r="W43" s="136">
        <v>0</v>
      </c>
      <c r="X43" s="136">
        <v>0</v>
      </c>
      <c r="Y43" s="136">
        <v>0</v>
      </c>
      <c r="Z43" s="136">
        <v>0</v>
      </c>
      <c r="AA43" s="136">
        <v>0</v>
      </c>
      <c r="AB43" s="136">
        <v>0</v>
      </c>
      <c r="AC43" s="136">
        <v>22</v>
      </c>
      <c r="AD43" s="136">
        <v>0</v>
      </c>
      <c r="AE43" s="136">
        <v>6</v>
      </c>
      <c r="AF43" s="136">
        <v>0</v>
      </c>
      <c r="AG43" s="136">
        <v>18</v>
      </c>
      <c r="AH43" s="136">
        <v>16</v>
      </c>
      <c r="AI43" s="136">
        <v>0</v>
      </c>
      <c r="AJ43" s="136">
        <v>7</v>
      </c>
      <c r="AK43" s="136">
        <v>0</v>
      </c>
      <c r="AL43" s="136">
        <v>1</v>
      </c>
      <c r="AM43" s="136">
        <v>12</v>
      </c>
      <c r="AN43" s="136">
        <v>8</v>
      </c>
      <c r="AO43" s="136">
        <v>3</v>
      </c>
      <c r="AP43" s="136">
        <v>8</v>
      </c>
    </row>
    <row r="44" spans="1:42" customFormat="1" ht="15.6" x14ac:dyDescent="0.3">
      <c r="A44" s="159" t="s">
        <v>79</v>
      </c>
      <c r="B44" s="191">
        <v>25</v>
      </c>
      <c r="C44" s="136">
        <v>0</v>
      </c>
      <c r="D44" s="136">
        <v>0</v>
      </c>
      <c r="E44" s="136">
        <v>0</v>
      </c>
      <c r="F44" s="136">
        <v>0</v>
      </c>
      <c r="G44" s="136">
        <v>0</v>
      </c>
      <c r="H44" s="136">
        <v>0</v>
      </c>
      <c r="I44" s="136">
        <v>0</v>
      </c>
      <c r="J44" s="136">
        <v>0</v>
      </c>
      <c r="K44" s="136">
        <v>0</v>
      </c>
      <c r="L44" s="136">
        <v>0</v>
      </c>
      <c r="M44" s="136">
        <v>0</v>
      </c>
      <c r="N44" s="136">
        <v>0</v>
      </c>
      <c r="O44" s="136">
        <v>0</v>
      </c>
      <c r="P44" s="136">
        <v>0</v>
      </c>
      <c r="Q44" s="136">
        <v>0</v>
      </c>
      <c r="R44" s="136">
        <v>0</v>
      </c>
      <c r="S44" s="136">
        <v>9</v>
      </c>
      <c r="T44" s="136">
        <v>4</v>
      </c>
      <c r="U44" s="136">
        <v>0</v>
      </c>
      <c r="V44" s="136">
        <v>0</v>
      </c>
      <c r="W44" s="136">
        <v>1</v>
      </c>
      <c r="X44" s="136">
        <v>0</v>
      </c>
      <c r="Y44" s="136">
        <v>0</v>
      </c>
      <c r="Z44" s="136">
        <v>0</v>
      </c>
      <c r="AA44" s="136">
        <v>0</v>
      </c>
      <c r="AB44" s="136">
        <v>0</v>
      </c>
      <c r="AC44" s="136">
        <v>7</v>
      </c>
      <c r="AD44" s="136">
        <v>0</v>
      </c>
      <c r="AE44" s="136">
        <v>0</v>
      </c>
      <c r="AF44" s="136">
        <v>0</v>
      </c>
      <c r="AG44" s="136">
        <v>1</v>
      </c>
      <c r="AH44" s="136">
        <v>0</v>
      </c>
      <c r="AI44" s="136">
        <v>0</v>
      </c>
      <c r="AJ44" s="136">
        <v>1</v>
      </c>
      <c r="AK44" s="136">
        <v>0</v>
      </c>
      <c r="AL44" s="136">
        <v>0</v>
      </c>
      <c r="AM44" s="136">
        <v>2</v>
      </c>
      <c r="AN44" s="136">
        <v>0</v>
      </c>
      <c r="AO44" s="136">
        <v>0</v>
      </c>
      <c r="AP44" s="136">
        <v>0</v>
      </c>
    </row>
    <row r="45" spans="1:42" customFormat="1" ht="15.6" x14ac:dyDescent="0.3">
      <c r="A45" s="159" t="s">
        <v>80</v>
      </c>
      <c r="B45" s="191">
        <v>119</v>
      </c>
      <c r="C45" s="136">
        <v>0</v>
      </c>
      <c r="D45" s="136">
        <v>1</v>
      </c>
      <c r="E45" s="136">
        <v>4</v>
      </c>
      <c r="F45" s="136">
        <v>0</v>
      </c>
      <c r="G45" s="136">
        <v>3</v>
      </c>
      <c r="H45" s="136">
        <v>12</v>
      </c>
      <c r="I45" s="136">
        <v>0</v>
      </c>
      <c r="J45" s="136">
        <v>2</v>
      </c>
      <c r="K45" s="136">
        <v>0</v>
      </c>
      <c r="L45" s="136">
        <v>0</v>
      </c>
      <c r="M45" s="136">
        <v>1</v>
      </c>
      <c r="N45" s="136">
        <v>0</v>
      </c>
      <c r="O45" s="136">
        <v>2</v>
      </c>
      <c r="P45" s="136">
        <v>0</v>
      </c>
      <c r="Q45" s="136">
        <v>0</v>
      </c>
      <c r="R45" s="136">
        <v>0</v>
      </c>
      <c r="S45" s="136">
        <v>35</v>
      </c>
      <c r="T45" s="136">
        <v>7</v>
      </c>
      <c r="U45" s="136">
        <v>1</v>
      </c>
      <c r="V45" s="136">
        <v>0</v>
      </c>
      <c r="W45" s="136">
        <v>0</v>
      </c>
      <c r="X45" s="136">
        <v>0</v>
      </c>
      <c r="Y45" s="136">
        <v>0</v>
      </c>
      <c r="Z45" s="136">
        <v>0</v>
      </c>
      <c r="AA45" s="136">
        <v>0</v>
      </c>
      <c r="AB45" s="136">
        <v>0</v>
      </c>
      <c r="AC45" s="136">
        <v>10</v>
      </c>
      <c r="AD45" s="136">
        <v>0</v>
      </c>
      <c r="AE45" s="136">
        <v>2</v>
      </c>
      <c r="AF45" s="136">
        <v>0</v>
      </c>
      <c r="AG45" s="136">
        <v>12</v>
      </c>
      <c r="AH45" s="136">
        <v>8</v>
      </c>
      <c r="AI45" s="136">
        <v>0</v>
      </c>
      <c r="AJ45" s="136">
        <v>6</v>
      </c>
      <c r="AK45" s="136">
        <v>0</v>
      </c>
      <c r="AL45" s="136">
        <v>1</v>
      </c>
      <c r="AM45" s="136">
        <v>3</v>
      </c>
      <c r="AN45" s="136">
        <v>1</v>
      </c>
      <c r="AO45" s="136">
        <v>3</v>
      </c>
      <c r="AP45" s="136">
        <v>5</v>
      </c>
    </row>
    <row r="46" spans="1:42" customFormat="1" ht="15.6" x14ac:dyDescent="0.3">
      <c r="A46" s="159" t="s">
        <v>81</v>
      </c>
      <c r="B46" s="191">
        <v>52</v>
      </c>
      <c r="C46" s="136">
        <v>0</v>
      </c>
      <c r="D46" s="136">
        <v>0</v>
      </c>
      <c r="E46" s="136">
        <v>3</v>
      </c>
      <c r="F46" s="136">
        <v>0</v>
      </c>
      <c r="G46" s="136">
        <v>0</v>
      </c>
      <c r="H46" s="136">
        <v>2</v>
      </c>
      <c r="I46" s="136">
        <v>0</v>
      </c>
      <c r="J46" s="136">
        <v>0</v>
      </c>
      <c r="K46" s="136">
        <v>0</v>
      </c>
      <c r="L46" s="136">
        <v>0</v>
      </c>
      <c r="M46" s="136">
        <v>1</v>
      </c>
      <c r="N46" s="136">
        <v>0</v>
      </c>
      <c r="O46" s="136">
        <v>0</v>
      </c>
      <c r="P46" s="136">
        <v>1</v>
      </c>
      <c r="Q46" s="136">
        <v>1</v>
      </c>
      <c r="R46" s="136">
        <v>1</v>
      </c>
      <c r="S46" s="136">
        <v>14</v>
      </c>
      <c r="T46" s="136">
        <v>1</v>
      </c>
      <c r="U46" s="136">
        <v>1</v>
      </c>
      <c r="V46" s="136">
        <v>1</v>
      </c>
      <c r="W46" s="136">
        <v>1</v>
      </c>
      <c r="X46" s="136">
        <v>0</v>
      </c>
      <c r="Y46" s="136">
        <v>1</v>
      </c>
      <c r="Z46" s="136">
        <v>0</v>
      </c>
      <c r="AA46" s="136">
        <v>0</v>
      </c>
      <c r="AB46" s="136">
        <v>1</v>
      </c>
      <c r="AC46" s="136">
        <v>7</v>
      </c>
      <c r="AD46" s="136">
        <v>0</v>
      </c>
      <c r="AE46" s="136">
        <v>2</v>
      </c>
      <c r="AF46" s="136">
        <v>0</v>
      </c>
      <c r="AG46" s="136">
        <v>3</v>
      </c>
      <c r="AH46" s="136">
        <v>5</v>
      </c>
      <c r="AI46" s="136">
        <v>0</v>
      </c>
      <c r="AJ46" s="136">
        <v>5</v>
      </c>
      <c r="AK46" s="136">
        <v>0</v>
      </c>
      <c r="AL46" s="136">
        <v>0</v>
      </c>
      <c r="AM46" s="136">
        <v>0</v>
      </c>
      <c r="AN46" s="136">
        <v>1</v>
      </c>
      <c r="AO46" s="136">
        <v>0</v>
      </c>
      <c r="AP46" s="136">
        <v>0</v>
      </c>
    </row>
    <row r="47" spans="1:42" customFormat="1" ht="15.6" x14ac:dyDescent="0.3">
      <c r="A47" s="159" t="s">
        <v>82</v>
      </c>
      <c r="B47" s="191">
        <v>200</v>
      </c>
      <c r="C47" s="136">
        <v>0</v>
      </c>
      <c r="D47" s="136">
        <v>0</v>
      </c>
      <c r="E47" s="136">
        <v>2</v>
      </c>
      <c r="F47" s="136">
        <v>4</v>
      </c>
      <c r="G47" s="136">
        <v>1</v>
      </c>
      <c r="H47" s="136">
        <v>9</v>
      </c>
      <c r="I47" s="136">
        <v>0</v>
      </c>
      <c r="J47" s="136">
        <v>2</v>
      </c>
      <c r="K47" s="136">
        <v>1</v>
      </c>
      <c r="L47" s="136">
        <v>0</v>
      </c>
      <c r="M47" s="136">
        <v>1</v>
      </c>
      <c r="N47" s="136">
        <v>0</v>
      </c>
      <c r="O47" s="136">
        <v>1</v>
      </c>
      <c r="P47" s="136">
        <v>0</v>
      </c>
      <c r="Q47" s="136">
        <v>3</v>
      </c>
      <c r="R47" s="136">
        <v>2</v>
      </c>
      <c r="S47" s="136">
        <v>61</v>
      </c>
      <c r="T47" s="136">
        <v>15</v>
      </c>
      <c r="U47" s="136">
        <v>2</v>
      </c>
      <c r="V47" s="136">
        <v>1</v>
      </c>
      <c r="W47" s="136">
        <v>0</v>
      </c>
      <c r="X47" s="136">
        <v>1</v>
      </c>
      <c r="Y47" s="136">
        <v>2</v>
      </c>
      <c r="Z47" s="136">
        <v>0</v>
      </c>
      <c r="AA47" s="136">
        <v>0</v>
      </c>
      <c r="AB47" s="136">
        <v>0</v>
      </c>
      <c r="AC47" s="136">
        <v>32</v>
      </c>
      <c r="AD47" s="136">
        <v>0</v>
      </c>
      <c r="AE47" s="136">
        <v>2</v>
      </c>
      <c r="AF47" s="136">
        <v>0</v>
      </c>
      <c r="AG47" s="136">
        <v>13</v>
      </c>
      <c r="AH47" s="136">
        <v>11</v>
      </c>
      <c r="AI47" s="136">
        <v>3</v>
      </c>
      <c r="AJ47" s="136">
        <v>18</v>
      </c>
      <c r="AK47" s="136">
        <v>2</v>
      </c>
      <c r="AL47" s="136">
        <v>0</v>
      </c>
      <c r="AM47" s="136">
        <v>5</v>
      </c>
      <c r="AN47" s="136">
        <v>3</v>
      </c>
      <c r="AO47" s="136">
        <v>0</v>
      </c>
      <c r="AP47" s="136">
        <v>3</v>
      </c>
    </row>
    <row r="48" spans="1:42" customFormat="1" ht="15.6" x14ac:dyDescent="0.3">
      <c r="A48" s="159" t="s">
        <v>83</v>
      </c>
      <c r="B48" s="191">
        <v>1167</v>
      </c>
      <c r="C48" s="136">
        <v>0</v>
      </c>
      <c r="D48" s="136">
        <v>2</v>
      </c>
      <c r="E48" s="136">
        <v>34</v>
      </c>
      <c r="F48" s="136">
        <v>2</v>
      </c>
      <c r="G48" s="136">
        <v>16</v>
      </c>
      <c r="H48" s="136">
        <v>67</v>
      </c>
      <c r="I48" s="136">
        <v>0</v>
      </c>
      <c r="J48" s="136">
        <v>9</v>
      </c>
      <c r="K48" s="136">
        <v>5</v>
      </c>
      <c r="L48" s="136">
        <v>0</v>
      </c>
      <c r="M48" s="136">
        <v>9</v>
      </c>
      <c r="N48" s="136">
        <v>0</v>
      </c>
      <c r="O48" s="136">
        <v>5</v>
      </c>
      <c r="P48" s="136">
        <v>6</v>
      </c>
      <c r="Q48" s="136">
        <v>12</v>
      </c>
      <c r="R48" s="136">
        <v>3</v>
      </c>
      <c r="S48" s="136">
        <v>466</v>
      </c>
      <c r="T48" s="136">
        <v>43</v>
      </c>
      <c r="U48" s="136">
        <v>7</v>
      </c>
      <c r="V48" s="136">
        <v>0</v>
      </c>
      <c r="W48" s="136">
        <v>5</v>
      </c>
      <c r="X48" s="136">
        <v>1</v>
      </c>
      <c r="Y48" s="136">
        <v>2</v>
      </c>
      <c r="Z48" s="136">
        <v>6</v>
      </c>
      <c r="AA48" s="136">
        <v>1</v>
      </c>
      <c r="AB48" s="136">
        <v>1</v>
      </c>
      <c r="AC48" s="136">
        <v>138</v>
      </c>
      <c r="AD48" s="136">
        <v>5</v>
      </c>
      <c r="AE48" s="136">
        <v>28</v>
      </c>
      <c r="AF48" s="136">
        <v>0</v>
      </c>
      <c r="AG48" s="136">
        <v>96</v>
      </c>
      <c r="AH48" s="136">
        <v>55</v>
      </c>
      <c r="AI48" s="136">
        <v>7</v>
      </c>
      <c r="AJ48" s="136">
        <v>59</v>
      </c>
      <c r="AK48" s="136">
        <v>1</v>
      </c>
      <c r="AL48" s="136">
        <v>10</v>
      </c>
      <c r="AM48" s="136">
        <v>19</v>
      </c>
      <c r="AN48" s="136">
        <v>17</v>
      </c>
      <c r="AO48" s="136">
        <v>12</v>
      </c>
      <c r="AP48" s="136">
        <v>18</v>
      </c>
    </row>
    <row r="49" spans="1:42" customFormat="1" ht="15.6" x14ac:dyDescent="0.3">
      <c r="A49" s="159" t="s">
        <v>84</v>
      </c>
      <c r="B49" s="191">
        <v>254</v>
      </c>
      <c r="C49" s="136">
        <v>0</v>
      </c>
      <c r="D49" s="136">
        <v>3</v>
      </c>
      <c r="E49" s="136">
        <v>5</v>
      </c>
      <c r="F49" s="136">
        <v>6</v>
      </c>
      <c r="G49" s="136">
        <v>2</v>
      </c>
      <c r="H49" s="136">
        <v>29</v>
      </c>
      <c r="I49" s="136">
        <v>0</v>
      </c>
      <c r="J49" s="136">
        <v>3</v>
      </c>
      <c r="K49" s="136">
        <v>0</v>
      </c>
      <c r="L49" s="136">
        <v>0</v>
      </c>
      <c r="M49" s="136">
        <v>1</v>
      </c>
      <c r="N49" s="136">
        <v>0</v>
      </c>
      <c r="O49" s="136">
        <v>1</v>
      </c>
      <c r="P49" s="136">
        <v>2</v>
      </c>
      <c r="Q49" s="136">
        <v>3</v>
      </c>
      <c r="R49" s="136">
        <v>2</v>
      </c>
      <c r="S49" s="136">
        <v>69</v>
      </c>
      <c r="T49" s="136">
        <v>23</v>
      </c>
      <c r="U49" s="136">
        <v>1</v>
      </c>
      <c r="V49" s="136">
        <v>2</v>
      </c>
      <c r="W49" s="136">
        <v>2</v>
      </c>
      <c r="X49" s="136">
        <v>0</v>
      </c>
      <c r="Y49" s="136">
        <v>2</v>
      </c>
      <c r="Z49" s="136">
        <v>0</v>
      </c>
      <c r="AA49" s="136">
        <v>3</v>
      </c>
      <c r="AB49" s="136">
        <v>3</v>
      </c>
      <c r="AC49" s="136">
        <v>21</v>
      </c>
      <c r="AD49" s="136">
        <v>0</v>
      </c>
      <c r="AE49" s="136">
        <v>3</v>
      </c>
      <c r="AF49" s="136">
        <v>0</v>
      </c>
      <c r="AG49" s="136">
        <v>18</v>
      </c>
      <c r="AH49" s="136">
        <v>15</v>
      </c>
      <c r="AI49" s="136">
        <v>1</v>
      </c>
      <c r="AJ49" s="136">
        <v>13</v>
      </c>
      <c r="AK49" s="136">
        <v>1</v>
      </c>
      <c r="AL49" s="136">
        <v>0</v>
      </c>
      <c r="AM49" s="136">
        <v>13</v>
      </c>
      <c r="AN49" s="136">
        <v>0</v>
      </c>
      <c r="AO49" s="136">
        <v>5</v>
      </c>
      <c r="AP49" s="136">
        <v>2</v>
      </c>
    </row>
    <row r="50" spans="1:42" customFormat="1" ht="15.6" x14ac:dyDescent="0.3">
      <c r="A50" s="159" t="s">
        <v>85</v>
      </c>
      <c r="B50" s="191">
        <v>23</v>
      </c>
      <c r="C50" s="136">
        <v>0</v>
      </c>
      <c r="D50" s="136">
        <v>0</v>
      </c>
      <c r="E50" s="136">
        <v>0</v>
      </c>
      <c r="F50" s="136">
        <v>0</v>
      </c>
      <c r="G50" s="136">
        <v>0</v>
      </c>
      <c r="H50" s="136">
        <v>0</v>
      </c>
      <c r="I50" s="136">
        <v>0</v>
      </c>
      <c r="J50" s="136">
        <v>0</v>
      </c>
      <c r="K50" s="136">
        <v>0</v>
      </c>
      <c r="L50" s="136">
        <v>0</v>
      </c>
      <c r="M50" s="136">
        <v>0</v>
      </c>
      <c r="N50" s="136">
        <v>0</v>
      </c>
      <c r="O50" s="136">
        <v>0</v>
      </c>
      <c r="P50" s="136">
        <v>2</v>
      </c>
      <c r="Q50" s="136">
        <v>0</v>
      </c>
      <c r="R50" s="136">
        <v>1</v>
      </c>
      <c r="S50" s="136">
        <v>7</v>
      </c>
      <c r="T50" s="136">
        <v>4</v>
      </c>
      <c r="U50" s="136">
        <v>0</v>
      </c>
      <c r="V50" s="136">
        <v>1</v>
      </c>
      <c r="W50" s="136">
        <v>0</v>
      </c>
      <c r="X50" s="136">
        <v>0</v>
      </c>
      <c r="Y50" s="136">
        <v>0</v>
      </c>
      <c r="Z50" s="136">
        <v>0</v>
      </c>
      <c r="AA50" s="136">
        <v>0</v>
      </c>
      <c r="AB50" s="136">
        <v>0</v>
      </c>
      <c r="AC50" s="136">
        <v>2</v>
      </c>
      <c r="AD50" s="136">
        <v>0</v>
      </c>
      <c r="AE50" s="136">
        <v>0</v>
      </c>
      <c r="AF50" s="136">
        <v>0</v>
      </c>
      <c r="AG50" s="136">
        <v>0</v>
      </c>
      <c r="AH50" s="136">
        <v>0</v>
      </c>
      <c r="AI50" s="136">
        <v>0</v>
      </c>
      <c r="AJ50" s="136">
        <v>0</v>
      </c>
      <c r="AK50" s="136">
        <v>0</v>
      </c>
      <c r="AL50" s="136">
        <v>0</v>
      </c>
      <c r="AM50" s="136">
        <v>5</v>
      </c>
      <c r="AN50" s="136">
        <v>1</v>
      </c>
      <c r="AO50" s="136">
        <v>0</v>
      </c>
      <c r="AP50" s="136">
        <v>0</v>
      </c>
    </row>
    <row r="51" spans="1:42" customFormat="1" ht="15.6" x14ac:dyDescent="0.3">
      <c r="A51" s="159" t="s">
        <v>86</v>
      </c>
      <c r="B51" s="191">
        <v>294</v>
      </c>
      <c r="C51" s="136">
        <v>0</v>
      </c>
      <c r="D51" s="136">
        <v>0</v>
      </c>
      <c r="E51" s="136">
        <v>9</v>
      </c>
      <c r="F51" s="136">
        <v>2</v>
      </c>
      <c r="G51" s="136">
        <v>1</v>
      </c>
      <c r="H51" s="136">
        <v>12</v>
      </c>
      <c r="I51" s="136">
        <v>0</v>
      </c>
      <c r="J51" s="136">
        <v>0</v>
      </c>
      <c r="K51" s="136">
        <v>2</v>
      </c>
      <c r="L51" s="136">
        <v>0</v>
      </c>
      <c r="M51" s="136">
        <v>1</v>
      </c>
      <c r="N51" s="136">
        <v>0</v>
      </c>
      <c r="O51" s="136">
        <v>0</v>
      </c>
      <c r="P51" s="136">
        <v>1</v>
      </c>
      <c r="Q51" s="136">
        <v>10</v>
      </c>
      <c r="R51" s="136">
        <v>4</v>
      </c>
      <c r="S51" s="136">
        <v>112</v>
      </c>
      <c r="T51" s="136">
        <v>36</v>
      </c>
      <c r="U51" s="136">
        <v>2</v>
      </c>
      <c r="V51" s="136">
        <v>1</v>
      </c>
      <c r="W51" s="136">
        <v>2</v>
      </c>
      <c r="X51" s="136">
        <v>0</v>
      </c>
      <c r="Y51" s="136">
        <v>2</v>
      </c>
      <c r="Z51" s="136">
        <v>0</v>
      </c>
      <c r="AA51" s="136">
        <v>0</v>
      </c>
      <c r="AB51" s="136">
        <v>0</v>
      </c>
      <c r="AC51" s="136">
        <v>28</v>
      </c>
      <c r="AD51" s="136">
        <v>2</v>
      </c>
      <c r="AE51" s="136">
        <v>9</v>
      </c>
      <c r="AF51" s="136">
        <v>0</v>
      </c>
      <c r="AG51" s="136">
        <v>26</v>
      </c>
      <c r="AH51" s="136">
        <v>15</v>
      </c>
      <c r="AI51" s="136">
        <v>0</v>
      </c>
      <c r="AJ51" s="136">
        <v>7</v>
      </c>
      <c r="AK51" s="136">
        <v>0</v>
      </c>
      <c r="AL51" s="136">
        <v>1</v>
      </c>
      <c r="AM51" s="136">
        <v>8</v>
      </c>
      <c r="AN51" s="136">
        <v>0</v>
      </c>
      <c r="AO51" s="136">
        <v>0</v>
      </c>
      <c r="AP51" s="136">
        <v>1</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17</v>
      </c>
      <c r="C53" s="136">
        <v>0</v>
      </c>
      <c r="D53" s="136">
        <v>0</v>
      </c>
      <c r="E53" s="136">
        <v>0</v>
      </c>
      <c r="F53" s="136">
        <v>0</v>
      </c>
      <c r="G53" s="136">
        <v>0</v>
      </c>
      <c r="H53" s="136">
        <v>0</v>
      </c>
      <c r="I53" s="136">
        <v>0</v>
      </c>
      <c r="J53" s="136">
        <v>0</v>
      </c>
      <c r="K53" s="136">
        <v>0</v>
      </c>
      <c r="L53" s="136">
        <v>0</v>
      </c>
      <c r="M53" s="136">
        <v>1</v>
      </c>
      <c r="N53" s="136">
        <v>0</v>
      </c>
      <c r="O53" s="136">
        <v>0</v>
      </c>
      <c r="P53" s="136">
        <v>1</v>
      </c>
      <c r="Q53" s="136">
        <v>1</v>
      </c>
      <c r="R53" s="136">
        <v>0</v>
      </c>
      <c r="S53" s="136">
        <v>3</v>
      </c>
      <c r="T53" s="136">
        <v>1</v>
      </c>
      <c r="U53" s="136">
        <v>0</v>
      </c>
      <c r="V53" s="136">
        <v>0</v>
      </c>
      <c r="W53" s="136">
        <v>0</v>
      </c>
      <c r="X53" s="136">
        <v>0</v>
      </c>
      <c r="Y53" s="136">
        <v>0</v>
      </c>
      <c r="Z53" s="136">
        <v>0</v>
      </c>
      <c r="AA53" s="136">
        <v>0</v>
      </c>
      <c r="AB53" s="136">
        <v>0</v>
      </c>
      <c r="AC53" s="136">
        <v>2</v>
      </c>
      <c r="AD53" s="136">
        <v>0</v>
      </c>
      <c r="AE53" s="136">
        <v>1</v>
      </c>
      <c r="AF53" s="136">
        <v>0</v>
      </c>
      <c r="AG53" s="136">
        <v>0</v>
      </c>
      <c r="AH53" s="136">
        <v>3</v>
      </c>
      <c r="AI53" s="136">
        <v>0</v>
      </c>
      <c r="AJ53" s="136">
        <v>2</v>
      </c>
      <c r="AK53" s="136">
        <v>0</v>
      </c>
      <c r="AL53" s="136">
        <v>0</v>
      </c>
      <c r="AM53" s="136">
        <v>0</v>
      </c>
      <c r="AN53" s="136">
        <v>0</v>
      </c>
      <c r="AO53" s="136">
        <v>2</v>
      </c>
      <c r="AP53" s="136">
        <v>0</v>
      </c>
    </row>
    <row r="54" spans="1:42" customFormat="1" ht="15.6" x14ac:dyDescent="0.3">
      <c r="A54" s="159" t="s">
        <v>89</v>
      </c>
      <c r="B54" s="191">
        <v>151</v>
      </c>
      <c r="C54" s="136">
        <v>0</v>
      </c>
      <c r="D54" s="136">
        <v>0</v>
      </c>
      <c r="E54" s="136">
        <v>0</v>
      </c>
      <c r="F54" s="136">
        <v>2</v>
      </c>
      <c r="G54" s="136">
        <v>4</v>
      </c>
      <c r="H54" s="136">
        <v>6</v>
      </c>
      <c r="I54" s="136">
        <v>0</v>
      </c>
      <c r="J54" s="136">
        <v>1</v>
      </c>
      <c r="K54" s="136">
        <v>0</v>
      </c>
      <c r="L54" s="136">
        <v>0</v>
      </c>
      <c r="M54" s="136">
        <v>2</v>
      </c>
      <c r="N54" s="136">
        <v>0</v>
      </c>
      <c r="O54" s="136">
        <v>0</v>
      </c>
      <c r="P54" s="136">
        <v>3</v>
      </c>
      <c r="Q54" s="136">
        <v>3</v>
      </c>
      <c r="R54" s="136">
        <v>1</v>
      </c>
      <c r="S54" s="136">
        <v>70</v>
      </c>
      <c r="T54" s="136">
        <v>9</v>
      </c>
      <c r="U54" s="136">
        <v>1</v>
      </c>
      <c r="V54" s="136">
        <v>0</v>
      </c>
      <c r="W54" s="136">
        <v>0</v>
      </c>
      <c r="X54" s="136">
        <v>0</v>
      </c>
      <c r="Y54" s="136">
        <v>1</v>
      </c>
      <c r="Z54" s="136">
        <v>1</v>
      </c>
      <c r="AA54" s="136">
        <v>0</v>
      </c>
      <c r="AB54" s="136">
        <v>0</v>
      </c>
      <c r="AC54" s="136">
        <v>16</v>
      </c>
      <c r="AD54" s="136">
        <v>0</v>
      </c>
      <c r="AE54" s="136">
        <v>3</v>
      </c>
      <c r="AF54" s="136">
        <v>0</v>
      </c>
      <c r="AG54" s="136">
        <v>10</v>
      </c>
      <c r="AH54" s="136">
        <v>8</v>
      </c>
      <c r="AI54" s="136">
        <v>1</v>
      </c>
      <c r="AJ54" s="136">
        <v>5</v>
      </c>
      <c r="AK54" s="136">
        <v>0</v>
      </c>
      <c r="AL54" s="136">
        <v>0</v>
      </c>
      <c r="AM54" s="136">
        <v>1</v>
      </c>
      <c r="AN54" s="136">
        <v>2</v>
      </c>
      <c r="AO54" s="136">
        <v>0</v>
      </c>
      <c r="AP54" s="136">
        <v>1</v>
      </c>
    </row>
    <row r="55" spans="1:42" customFormat="1" ht="15.6" x14ac:dyDescent="0.3">
      <c r="A55" s="159" t="s">
        <v>90</v>
      </c>
      <c r="B55" s="191">
        <v>51</v>
      </c>
      <c r="C55" s="136">
        <v>0</v>
      </c>
      <c r="D55" s="136">
        <v>0</v>
      </c>
      <c r="E55" s="136">
        <v>0</v>
      </c>
      <c r="F55" s="136">
        <v>0</v>
      </c>
      <c r="G55" s="136">
        <v>0</v>
      </c>
      <c r="H55" s="136">
        <v>3</v>
      </c>
      <c r="I55" s="136">
        <v>0</v>
      </c>
      <c r="J55" s="136">
        <v>0</v>
      </c>
      <c r="K55" s="136">
        <v>0</v>
      </c>
      <c r="L55" s="136">
        <v>0</v>
      </c>
      <c r="M55" s="136">
        <v>1</v>
      </c>
      <c r="N55" s="136">
        <v>0</v>
      </c>
      <c r="O55" s="136">
        <v>2</v>
      </c>
      <c r="P55" s="136">
        <v>0</v>
      </c>
      <c r="Q55" s="136">
        <v>0</v>
      </c>
      <c r="R55" s="136">
        <v>0</v>
      </c>
      <c r="S55" s="136">
        <v>9</v>
      </c>
      <c r="T55" s="136">
        <v>3</v>
      </c>
      <c r="U55" s="136">
        <v>1</v>
      </c>
      <c r="V55" s="136">
        <v>1</v>
      </c>
      <c r="W55" s="136">
        <v>1</v>
      </c>
      <c r="X55" s="136">
        <v>0</v>
      </c>
      <c r="Y55" s="136">
        <v>2</v>
      </c>
      <c r="Z55" s="136">
        <v>0</v>
      </c>
      <c r="AA55" s="136">
        <v>1</v>
      </c>
      <c r="AB55" s="136">
        <v>1</v>
      </c>
      <c r="AC55" s="136">
        <v>5</v>
      </c>
      <c r="AD55" s="136">
        <v>1</v>
      </c>
      <c r="AE55" s="136">
        <v>1</v>
      </c>
      <c r="AF55" s="136">
        <v>0</v>
      </c>
      <c r="AG55" s="136">
        <v>3</v>
      </c>
      <c r="AH55" s="136">
        <v>6</v>
      </c>
      <c r="AI55" s="136">
        <v>1</v>
      </c>
      <c r="AJ55" s="136">
        <v>3</v>
      </c>
      <c r="AK55" s="136">
        <v>0</v>
      </c>
      <c r="AL55" s="136">
        <v>0</v>
      </c>
      <c r="AM55" s="136">
        <v>4</v>
      </c>
      <c r="AN55" s="136">
        <v>1</v>
      </c>
      <c r="AO55" s="136">
        <v>0</v>
      </c>
      <c r="AP55" s="136">
        <v>1</v>
      </c>
    </row>
    <row r="56" spans="1:42" customFormat="1" ht="15.6" x14ac:dyDescent="0.3">
      <c r="A56" s="159" t="s">
        <v>655</v>
      </c>
      <c r="B56" s="191">
        <v>46</v>
      </c>
      <c r="C56" s="136">
        <v>0</v>
      </c>
      <c r="D56" s="136">
        <v>0</v>
      </c>
      <c r="E56" s="136">
        <v>0</v>
      </c>
      <c r="F56" s="136">
        <v>0</v>
      </c>
      <c r="G56" s="136">
        <v>0</v>
      </c>
      <c r="H56" s="136">
        <v>0</v>
      </c>
      <c r="I56" s="136">
        <v>0</v>
      </c>
      <c r="J56" s="136">
        <v>0</v>
      </c>
      <c r="K56" s="136">
        <v>0</v>
      </c>
      <c r="L56" s="136">
        <v>0</v>
      </c>
      <c r="M56" s="136">
        <v>0</v>
      </c>
      <c r="N56" s="136">
        <v>0</v>
      </c>
      <c r="O56" s="136">
        <v>0</v>
      </c>
      <c r="P56" s="136">
        <v>0</v>
      </c>
      <c r="Q56" s="136">
        <v>0</v>
      </c>
      <c r="R56" s="136">
        <v>0</v>
      </c>
      <c r="S56" s="136">
        <v>35</v>
      </c>
      <c r="T56" s="136">
        <v>2</v>
      </c>
      <c r="U56" s="136">
        <v>0</v>
      </c>
      <c r="V56" s="136">
        <v>0</v>
      </c>
      <c r="W56" s="136">
        <v>0</v>
      </c>
      <c r="X56" s="136">
        <v>0</v>
      </c>
      <c r="Y56" s="136">
        <v>0</v>
      </c>
      <c r="Z56" s="136">
        <v>0</v>
      </c>
      <c r="AA56" s="136">
        <v>0</v>
      </c>
      <c r="AB56" s="136">
        <v>0</v>
      </c>
      <c r="AC56" s="136">
        <v>1</v>
      </c>
      <c r="AD56" s="136">
        <v>0</v>
      </c>
      <c r="AE56" s="136">
        <v>0</v>
      </c>
      <c r="AF56" s="136">
        <v>0</v>
      </c>
      <c r="AG56" s="136">
        <v>1</v>
      </c>
      <c r="AH56" s="136">
        <v>0</v>
      </c>
      <c r="AI56" s="136">
        <v>0</v>
      </c>
      <c r="AJ56" s="136">
        <v>1</v>
      </c>
      <c r="AK56" s="136">
        <v>0</v>
      </c>
      <c r="AL56" s="136">
        <v>0</v>
      </c>
      <c r="AM56" s="136">
        <v>5</v>
      </c>
      <c r="AN56" s="136">
        <v>0</v>
      </c>
      <c r="AO56" s="136">
        <v>1</v>
      </c>
      <c r="AP56" s="136">
        <v>0</v>
      </c>
    </row>
    <row r="57" spans="1:42" customFormat="1" ht="15.6" x14ac:dyDescent="0.3">
      <c r="A57" s="161" t="s">
        <v>573</v>
      </c>
      <c r="B57" s="160">
        <v>1</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1</v>
      </c>
      <c r="T57" s="136">
        <v>0</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0</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0</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26</v>
      </c>
      <c r="C61" s="136">
        <v>0</v>
      </c>
      <c r="D61" s="136">
        <v>0</v>
      </c>
      <c r="E61" s="136">
        <v>0</v>
      </c>
      <c r="F61" s="136">
        <v>0</v>
      </c>
      <c r="G61" s="136">
        <v>0</v>
      </c>
      <c r="H61" s="136">
        <v>0</v>
      </c>
      <c r="I61" s="136">
        <v>0</v>
      </c>
      <c r="J61" s="136">
        <v>0</v>
      </c>
      <c r="K61" s="136">
        <v>0</v>
      </c>
      <c r="L61" s="136">
        <v>0</v>
      </c>
      <c r="M61" s="136">
        <v>0</v>
      </c>
      <c r="N61" s="136">
        <v>0</v>
      </c>
      <c r="O61" s="136">
        <v>0</v>
      </c>
      <c r="P61" s="136">
        <v>0</v>
      </c>
      <c r="Q61" s="136">
        <v>0</v>
      </c>
      <c r="R61" s="136">
        <v>1</v>
      </c>
      <c r="S61" s="136">
        <v>4</v>
      </c>
      <c r="T61" s="136">
        <v>1</v>
      </c>
      <c r="U61" s="136">
        <v>0</v>
      </c>
      <c r="V61" s="136">
        <v>0</v>
      </c>
      <c r="W61" s="136">
        <v>0</v>
      </c>
      <c r="X61" s="136">
        <v>0</v>
      </c>
      <c r="Y61" s="136">
        <v>0</v>
      </c>
      <c r="Z61" s="136">
        <v>0</v>
      </c>
      <c r="AA61" s="136">
        <v>0</v>
      </c>
      <c r="AB61" s="136">
        <v>0</v>
      </c>
      <c r="AC61" s="136">
        <v>16</v>
      </c>
      <c r="AD61" s="136">
        <v>0</v>
      </c>
      <c r="AE61" s="136">
        <v>0</v>
      </c>
      <c r="AF61" s="136">
        <v>0</v>
      </c>
      <c r="AG61" s="136">
        <v>0</v>
      </c>
      <c r="AH61" s="136">
        <v>0</v>
      </c>
      <c r="AI61" s="136">
        <v>0</v>
      </c>
      <c r="AJ61" s="136">
        <v>3</v>
      </c>
      <c r="AK61" s="136">
        <v>0</v>
      </c>
      <c r="AL61" s="136">
        <v>0</v>
      </c>
      <c r="AM61" s="136">
        <v>0</v>
      </c>
      <c r="AN61" s="136">
        <v>0</v>
      </c>
      <c r="AO61" s="136">
        <v>0</v>
      </c>
      <c r="AP61" s="136">
        <v>1</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3</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3</v>
      </c>
      <c r="T63" s="136">
        <v>0</v>
      </c>
      <c r="U63" s="136">
        <v>0</v>
      </c>
      <c r="V63" s="136">
        <v>0</v>
      </c>
      <c r="W63" s="136">
        <v>0</v>
      </c>
      <c r="X63" s="136">
        <v>0</v>
      </c>
      <c r="Y63" s="136">
        <v>0</v>
      </c>
      <c r="Z63" s="136">
        <v>0</v>
      </c>
      <c r="AA63" s="136">
        <v>0</v>
      </c>
      <c r="AB63" s="136">
        <v>0</v>
      </c>
      <c r="AC63" s="136">
        <v>0</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1</v>
      </c>
      <c r="C67" s="136">
        <v>0</v>
      </c>
      <c r="D67" s="136">
        <v>0</v>
      </c>
      <c r="E67" s="136">
        <v>0</v>
      </c>
      <c r="F67" s="136">
        <v>0</v>
      </c>
      <c r="G67" s="136">
        <v>0</v>
      </c>
      <c r="H67" s="136">
        <v>0</v>
      </c>
      <c r="I67" s="136">
        <v>0</v>
      </c>
      <c r="J67" s="136">
        <v>0</v>
      </c>
      <c r="K67" s="136">
        <v>0</v>
      </c>
      <c r="L67" s="136">
        <v>0</v>
      </c>
      <c r="M67" s="136">
        <v>0</v>
      </c>
      <c r="N67" s="136">
        <v>0</v>
      </c>
      <c r="O67" s="136">
        <v>0</v>
      </c>
      <c r="P67" s="136">
        <v>0</v>
      </c>
      <c r="Q67" s="136">
        <v>0</v>
      </c>
      <c r="R67" s="136">
        <v>0</v>
      </c>
      <c r="S67" s="136">
        <v>1</v>
      </c>
      <c r="T67" s="136">
        <v>0</v>
      </c>
      <c r="U67" s="136">
        <v>0</v>
      </c>
      <c r="V67" s="136">
        <v>0</v>
      </c>
      <c r="W67" s="136">
        <v>0</v>
      </c>
      <c r="X67" s="136">
        <v>0</v>
      </c>
      <c r="Y67" s="136">
        <v>0</v>
      </c>
      <c r="Z67" s="136">
        <v>0</v>
      </c>
      <c r="AA67" s="136">
        <v>0</v>
      </c>
      <c r="AB67" s="136">
        <v>0</v>
      </c>
      <c r="AC67" s="136">
        <v>0</v>
      </c>
      <c r="AD67" s="136">
        <v>0</v>
      </c>
      <c r="AE67" s="136">
        <v>0</v>
      </c>
      <c r="AF67" s="136">
        <v>0</v>
      </c>
      <c r="AG67" s="136">
        <v>0</v>
      </c>
      <c r="AH67" s="136">
        <v>0</v>
      </c>
      <c r="AI67" s="136">
        <v>0</v>
      </c>
      <c r="AJ67" s="136">
        <v>0</v>
      </c>
      <c r="AK67" s="136">
        <v>0</v>
      </c>
      <c r="AL67" s="136">
        <v>0</v>
      </c>
      <c r="AM67" s="136">
        <v>0</v>
      </c>
      <c r="AN67" s="136">
        <v>0</v>
      </c>
      <c r="AO67" s="136">
        <v>0</v>
      </c>
      <c r="AP67" s="136">
        <v>0</v>
      </c>
    </row>
    <row r="68" spans="1:42" customFormat="1" ht="15.6" x14ac:dyDescent="0.3">
      <c r="A68" s="161" t="s">
        <v>660</v>
      </c>
      <c r="B68" s="160">
        <v>1</v>
      </c>
      <c r="C68" s="136">
        <v>0</v>
      </c>
      <c r="D68" s="136">
        <v>0</v>
      </c>
      <c r="E68" s="136">
        <v>0</v>
      </c>
      <c r="F68" s="136">
        <v>0</v>
      </c>
      <c r="G68" s="136">
        <v>0</v>
      </c>
      <c r="H68" s="136">
        <v>1</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6</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2</v>
      </c>
      <c r="T70" s="136">
        <v>0</v>
      </c>
      <c r="U70" s="136">
        <v>0</v>
      </c>
      <c r="V70" s="136">
        <v>0</v>
      </c>
      <c r="W70" s="136">
        <v>0</v>
      </c>
      <c r="X70" s="136">
        <v>0</v>
      </c>
      <c r="Y70" s="136">
        <v>0</v>
      </c>
      <c r="Z70" s="136">
        <v>0</v>
      </c>
      <c r="AA70" s="136">
        <v>0</v>
      </c>
      <c r="AB70" s="136">
        <v>0</v>
      </c>
      <c r="AC70" s="136">
        <v>2</v>
      </c>
      <c r="AD70" s="136">
        <v>0</v>
      </c>
      <c r="AE70" s="136">
        <v>2</v>
      </c>
      <c r="AF70" s="136">
        <v>0</v>
      </c>
      <c r="AG70" s="136">
        <v>0</v>
      </c>
      <c r="AH70" s="136">
        <v>0</v>
      </c>
      <c r="AI70" s="136">
        <v>0</v>
      </c>
      <c r="AJ70" s="136">
        <v>0</v>
      </c>
      <c r="AK70" s="136">
        <v>0</v>
      </c>
      <c r="AL70" s="136">
        <v>0</v>
      </c>
      <c r="AM70" s="136">
        <v>0</v>
      </c>
      <c r="AN70" s="136">
        <v>0</v>
      </c>
      <c r="AO70" s="136">
        <v>0</v>
      </c>
      <c r="AP70" s="136">
        <v>0</v>
      </c>
    </row>
    <row r="71" spans="1:42" customFormat="1" ht="15.6" x14ac:dyDescent="0.3">
      <c r="A71" s="161" t="s">
        <v>598</v>
      </c>
      <c r="B71" s="160">
        <v>1</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0</v>
      </c>
      <c r="AH71" s="136">
        <v>1</v>
      </c>
      <c r="AI71" s="136">
        <v>0</v>
      </c>
      <c r="AJ71" s="136">
        <v>0</v>
      </c>
      <c r="AK71" s="136">
        <v>0</v>
      </c>
      <c r="AL71" s="136">
        <v>0</v>
      </c>
      <c r="AM71" s="136">
        <v>0</v>
      </c>
      <c r="AN71" s="136">
        <v>0</v>
      </c>
      <c r="AO71" s="136">
        <v>0</v>
      </c>
      <c r="AP71" s="136">
        <v>0</v>
      </c>
    </row>
    <row r="72" spans="1:42" customFormat="1" ht="15.6" x14ac:dyDescent="0.3">
      <c r="A72" s="161" t="s">
        <v>662</v>
      </c>
      <c r="B72" s="160">
        <v>0</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1</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1</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3</v>
      </c>
      <c r="C77" s="136">
        <v>0</v>
      </c>
      <c r="D77" s="136">
        <v>0</v>
      </c>
      <c r="E77" s="136">
        <v>0</v>
      </c>
      <c r="F77" s="136">
        <v>0</v>
      </c>
      <c r="G77" s="136">
        <v>0</v>
      </c>
      <c r="H77" s="136">
        <v>1</v>
      </c>
      <c r="I77" s="136">
        <v>0</v>
      </c>
      <c r="J77" s="136">
        <v>0</v>
      </c>
      <c r="K77" s="136">
        <v>0</v>
      </c>
      <c r="L77" s="136">
        <v>0</v>
      </c>
      <c r="M77" s="136">
        <v>0</v>
      </c>
      <c r="N77" s="136">
        <v>0</v>
      </c>
      <c r="O77" s="136">
        <v>0</v>
      </c>
      <c r="P77" s="136">
        <v>0</v>
      </c>
      <c r="Q77" s="136">
        <v>0</v>
      </c>
      <c r="R77" s="136">
        <v>0</v>
      </c>
      <c r="S77" s="136">
        <v>2</v>
      </c>
      <c r="T77" s="136">
        <v>0</v>
      </c>
      <c r="U77" s="136">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v>0</v>
      </c>
      <c r="AO77" s="136">
        <v>0</v>
      </c>
      <c r="AP77" s="136">
        <v>0</v>
      </c>
    </row>
    <row r="78" spans="1:42" customFormat="1" ht="15.6" x14ac:dyDescent="0.3">
      <c r="A78" s="161" t="s">
        <v>600</v>
      </c>
      <c r="B78" s="160">
        <v>1</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0</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1</v>
      </c>
      <c r="AK78" s="136">
        <v>0</v>
      </c>
      <c r="AL78" s="136">
        <v>0</v>
      </c>
      <c r="AM78" s="136">
        <v>0</v>
      </c>
      <c r="AN78" s="136">
        <v>0</v>
      </c>
      <c r="AO78" s="136">
        <v>0</v>
      </c>
      <c r="AP78" s="136">
        <v>0</v>
      </c>
    </row>
    <row r="79" spans="1:42" customFormat="1" ht="15.6" x14ac:dyDescent="0.3">
      <c r="A79" s="161" t="s">
        <v>666</v>
      </c>
      <c r="B79" s="160">
        <v>1</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1</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0</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2</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1</v>
      </c>
      <c r="T83" s="136">
        <v>0</v>
      </c>
      <c r="U83" s="136">
        <v>0</v>
      </c>
      <c r="V83" s="136">
        <v>0</v>
      </c>
      <c r="W83" s="136">
        <v>0</v>
      </c>
      <c r="X83" s="136">
        <v>0</v>
      </c>
      <c r="Y83" s="136">
        <v>0</v>
      </c>
      <c r="Z83" s="136">
        <v>0</v>
      </c>
      <c r="AA83" s="136">
        <v>0</v>
      </c>
      <c r="AB83" s="136">
        <v>0</v>
      </c>
      <c r="AC83" s="136">
        <v>0</v>
      </c>
      <c r="AD83" s="136">
        <v>0</v>
      </c>
      <c r="AE83" s="136">
        <v>0</v>
      </c>
      <c r="AF83" s="136">
        <v>0</v>
      </c>
      <c r="AG83" s="136">
        <v>0</v>
      </c>
      <c r="AH83" s="136">
        <v>0</v>
      </c>
      <c r="AI83" s="136">
        <v>0</v>
      </c>
      <c r="AJ83" s="136">
        <v>1</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1</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0</v>
      </c>
      <c r="T85" s="136">
        <v>0</v>
      </c>
      <c r="U85" s="136">
        <v>0</v>
      </c>
      <c r="V85" s="136">
        <v>0</v>
      </c>
      <c r="W85" s="136">
        <v>0</v>
      </c>
      <c r="X85" s="136">
        <v>0</v>
      </c>
      <c r="Y85" s="136">
        <v>0</v>
      </c>
      <c r="Z85" s="136">
        <v>0</v>
      </c>
      <c r="AA85" s="136">
        <v>0</v>
      </c>
      <c r="AB85" s="136">
        <v>0</v>
      </c>
      <c r="AC85" s="136">
        <v>0</v>
      </c>
      <c r="AD85" s="136">
        <v>0</v>
      </c>
      <c r="AE85" s="136">
        <v>0</v>
      </c>
      <c r="AF85" s="136">
        <v>0</v>
      </c>
      <c r="AG85" s="136">
        <v>1</v>
      </c>
      <c r="AH85" s="136">
        <v>0</v>
      </c>
      <c r="AI85" s="136">
        <v>0</v>
      </c>
      <c r="AJ85" s="136">
        <v>0</v>
      </c>
      <c r="AK85" s="136">
        <v>0</v>
      </c>
      <c r="AL85" s="136">
        <v>0</v>
      </c>
      <c r="AM85" s="136">
        <v>0</v>
      </c>
      <c r="AN85" s="136">
        <v>0</v>
      </c>
      <c r="AO85" s="136">
        <v>0</v>
      </c>
      <c r="AP85" s="136">
        <v>0</v>
      </c>
    </row>
    <row r="86" spans="1:42" customFormat="1" ht="15.6" x14ac:dyDescent="0.3">
      <c r="A86" s="161" t="s">
        <v>539</v>
      </c>
      <c r="B86" s="160">
        <v>4</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1</v>
      </c>
      <c r="T86" s="136">
        <v>0</v>
      </c>
      <c r="U86" s="136">
        <v>0</v>
      </c>
      <c r="V86" s="136">
        <v>0</v>
      </c>
      <c r="W86" s="136">
        <v>0</v>
      </c>
      <c r="X86" s="136">
        <v>0</v>
      </c>
      <c r="Y86" s="136">
        <v>0</v>
      </c>
      <c r="Z86" s="136">
        <v>0</v>
      </c>
      <c r="AA86" s="136">
        <v>0</v>
      </c>
      <c r="AB86" s="136">
        <v>0</v>
      </c>
      <c r="AC86" s="136">
        <v>0</v>
      </c>
      <c r="AD86" s="136">
        <v>0</v>
      </c>
      <c r="AE86" s="136">
        <v>0</v>
      </c>
      <c r="AF86" s="136">
        <v>0</v>
      </c>
      <c r="AG86" s="136">
        <v>0</v>
      </c>
      <c r="AH86" s="136">
        <v>2</v>
      </c>
      <c r="AI86" s="136">
        <v>0</v>
      </c>
      <c r="AJ86" s="136">
        <v>1</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31</v>
      </c>
      <c r="C88" s="136">
        <v>0</v>
      </c>
      <c r="D88" s="136">
        <v>0</v>
      </c>
      <c r="E88" s="136">
        <v>0</v>
      </c>
      <c r="F88" s="136">
        <v>0</v>
      </c>
      <c r="G88" s="136">
        <v>0</v>
      </c>
      <c r="H88" s="136">
        <v>3</v>
      </c>
      <c r="I88" s="136">
        <v>0</v>
      </c>
      <c r="J88" s="136">
        <v>0</v>
      </c>
      <c r="K88" s="136">
        <v>0</v>
      </c>
      <c r="L88" s="136">
        <v>0</v>
      </c>
      <c r="M88" s="136">
        <v>0</v>
      </c>
      <c r="N88" s="136">
        <v>0</v>
      </c>
      <c r="O88" s="136">
        <v>0</v>
      </c>
      <c r="P88" s="136">
        <v>0</v>
      </c>
      <c r="Q88" s="136">
        <v>0</v>
      </c>
      <c r="R88" s="136">
        <v>0</v>
      </c>
      <c r="S88" s="136">
        <v>19</v>
      </c>
      <c r="T88" s="136">
        <v>0</v>
      </c>
      <c r="U88" s="136">
        <v>0</v>
      </c>
      <c r="V88" s="136">
        <v>0</v>
      </c>
      <c r="W88" s="136">
        <v>0</v>
      </c>
      <c r="X88" s="136">
        <v>0</v>
      </c>
      <c r="Y88" s="136">
        <v>0</v>
      </c>
      <c r="Z88" s="136">
        <v>0</v>
      </c>
      <c r="AA88" s="136">
        <v>0</v>
      </c>
      <c r="AB88" s="136">
        <v>0</v>
      </c>
      <c r="AC88" s="136">
        <v>0</v>
      </c>
      <c r="AD88" s="136">
        <v>0</v>
      </c>
      <c r="AE88" s="136">
        <v>0</v>
      </c>
      <c r="AF88" s="136">
        <v>0</v>
      </c>
      <c r="AG88" s="136">
        <v>9</v>
      </c>
      <c r="AH88" s="136">
        <v>0</v>
      </c>
      <c r="AI88" s="136">
        <v>0</v>
      </c>
      <c r="AJ88" s="136">
        <v>0</v>
      </c>
      <c r="AK88" s="136">
        <v>0</v>
      </c>
      <c r="AL88" s="136">
        <v>0</v>
      </c>
      <c r="AM88" s="136">
        <v>0</v>
      </c>
      <c r="AN88" s="136">
        <v>0</v>
      </c>
      <c r="AO88" s="136">
        <v>0</v>
      </c>
      <c r="AP88" s="136">
        <v>0</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0</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0</v>
      </c>
      <c r="AD91" s="136">
        <v>0</v>
      </c>
      <c r="AE91" s="136">
        <v>0</v>
      </c>
      <c r="AF91" s="136">
        <v>0</v>
      </c>
      <c r="AG91" s="136">
        <v>0</v>
      </c>
      <c r="AH91" s="136">
        <v>0</v>
      </c>
      <c r="AI91" s="136">
        <v>0</v>
      </c>
      <c r="AJ91" s="136">
        <v>0</v>
      </c>
      <c r="AK91" s="136">
        <v>0</v>
      </c>
      <c r="AL91" s="136">
        <v>0</v>
      </c>
      <c r="AM91" s="136">
        <v>0</v>
      </c>
      <c r="AN91" s="136">
        <v>0</v>
      </c>
      <c r="AO91" s="136">
        <v>0</v>
      </c>
      <c r="AP91" s="136">
        <v>0</v>
      </c>
    </row>
    <row r="92" spans="1:42" customFormat="1" ht="15.6" x14ac:dyDescent="0.3">
      <c r="A92" s="161" t="s">
        <v>673</v>
      </c>
      <c r="B92" s="160">
        <v>3</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2</v>
      </c>
      <c r="T92" s="136">
        <v>0</v>
      </c>
      <c r="U92" s="136">
        <v>0</v>
      </c>
      <c r="V92" s="136">
        <v>0</v>
      </c>
      <c r="W92" s="136">
        <v>0</v>
      </c>
      <c r="X92" s="136">
        <v>0</v>
      </c>
      <c r="Y92" s="136">
        <v>0</v>
      </c>
      <c r="Z92" s="136">
        <v>0</v>
      </c>
      <c r="AA92" s="136">
        <v>0</v>
      </c>
      <c r="AB92" s="136">
        <v>0</v>
      </c>
      <c r="AC92" s="136">
        <v>1</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5</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1</v>
      </c>
      <c r="T94" s="136">
        <v>0</v>
      </c>
      <c r="U94" s="136">
        <v>0</v>
      </c>
      <c r="V94" s="136">
        <v>0</v>
      </c>
      <c r="W94" s="136">
        <v>0</v>
      </c>
      <c r="X94" s="136">
        <v>0</v>
      </c>
      <c r="Y94" s="136">
        <v>0</v>
      </c>
      <c r="Z94" s="136">
        <v>0</v>
      </c>
      <c r="AA94" s="136">
        <v>0</v>
      </c>
      <c r="AB94" s="136">
        <v>0</v>
      </c>
      <c r="AC94" s="136">
        <v>0</v>
      </c>
      <c r="AD94" s="136">
        <v>0</v>
      </c>
      <c r="AE94" s="136">
        <v>0</v>
      </c>
      <c r="AF94" s="136">
        <v>0</v>
      </c>
      <c r="AG94" s="136">
        <v>3</v>
      </c>
      <c r="AH94" s="136">
        <v>0</v>
      </c>
      <c r="AI94" s="136">
        <v>0</v>
      </c>
      <c r="AJ94" s="136">
        <v>0</v>
      </c>
      <c r="AK94" s="136">
        <v>0</v>
      </c>
      <c r="AL94" s="136">
        <v>0</v>
      </c>
      <c r="AM94" s="136">
        <v>0</v>
      </c>
      <c r="AN94" s="136">
        <v>1</v>
      </c>
      <c r="AO94" s="136">
        <v>0</v>
      </c>
      <c r="AP94" s="136">
        <v>0</v>
      </c>
    </row>
    <row r="95" spans="1:42" customFormat="1" ht="15.6" x14ac:dyDescent="0.3">
      <c r="A95" s="161" t="s">
        <v>674</v>
      </c>
      <c r="B95" s="160">
        <v>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285</v>
      </c>
      <c r="C96" s="136">
        <v>0</v>
      </c>
      <c r="D96" s="136">
        <v>0</v>
      </c>
      <c r="E96" s="136">
        <v>2</v>
      </c>
      <c r="F96" s="136">
        <v>1</v>
      </c>
      <c r="G96" s="136">
        <v>1</v>
      </c>
      <c r="H96" s="136">
        <v>7</v>
      </c>
      <c r="I96" s="136">
        <v>0</v>
      </c>
      <c r="J96" s="136">
        <v>0</v>
      </c>
      <c r="K96" s="136">
        <v>0</v>
      </c>
      <c r="L96" s="136">
        <v>1</v>
      </c>
      <c r="M96" s="136">
        <v>0</v>
      </c>
      <c r="N96" s="136">
        <v>0</v>
      </c>
      <c r="O96" s="136">
        <v>0</v>
      </c>
      <c r="P96" s="136">
        <v>1</v>
      </c>
      <c r="Q96" s="136">
        <v>0</v>
      </c>
      <c r="R96" s="136">
        <v>3</v>
      </c>
      <c r="S96" s="136">
        <v>183</v>
      </c>
      <c r="T96" s="136">
        <v>2</v>
      </c>
      <c r="U96" s="136">
        <v>1</v>
      </c>
      <c r="V96" s="136">
        <v>1</v>
      </c>
      <c r="W96" s="136">
        <v>0</v>
      </c>
      <c r="X96" s="136">
        <v>0</v>
      </c>
      <c r="Y96" s="136">
        <v>0</v>
      </c>
      <c r="Z96" s="136">
        <v>1</v>
      </c>
      <c r="AA96" s="136">
        <v>0</v>
      </c>
      <c r="AB96" s="136">
        <v>1</v>
      </c>
      <c r="AC96" s="136">
        <v>11</v>
      </c>
      <c r="AD96" s="136">
        <v>0</v>
      </c>
      <c r="AE96" s="136">
        <v>0</v>
      </c>
      <c r="AF96" s="136">
        <v>0</v>
      </c>
      <c r="AG96" s="136">
        <v>28</v>
      </c>
      <c r="AH96" s="136">
        <v>4</v>
      </c>
      <c r="AI96" s="136">
        <v>2</v>
      </c>
      <c r="AJ96" s="136">
        <v>5</v>
      </c>
      <c r="AK96" s="136">
        <v>0</v>
      </c>
      <c r="AL96" s="136">
        <v>1</v>
      </c>
      <c r="AM96" s="136">
        <v>20</v>
      </c>
      <c r="AN96" s="136">
        <v>2</v>
      </c>
      <c r="AO96" s="136">
        <v>2</v>
      </c>
      <c r="AP96" s="136">
        <v>5</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7</v>
      </c>
      <c r="C101" s="136">
        <v>0</v>
      </c>
      <c r="D101" s="136">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5</v>
      </c>
      <c r="T101" s="136">
        <v>0</v>
      </c>
      <c r="U101" s="136">
        <v>0</v>
      </c>
      <c r="V101" s="136">
        <v>0</v>
      </c>
      <c r="W101" s="136">
        <v>0</v>
      </c>
      <c r="X101" s="136">
        <v>0</v>
      </c>
      <c r="Y101" s="136">
        <v>0</v>
      </c>
      <c r="Z101" s="136">
        <v>0</v>
      </c>
      <c r="AA101" s="136">
        <v>0</v>
      </c>
      <c r="AB101" s="136">
        <v>0</v>
      </c>
      <c r="AC101" s="136">
        <v>1</v>
      </c>
      <c r="AD101" s="136">
        <v>0</v>
      </c>
      <c r="AE101" s="136">
        <v>0</v>
      </c>
      <c r="AF101" s="136">
        <v>0</v>
      </c>
      <c r="AG101" s="136">
        <v>1</v>
      </c>
      <c r="AH101" s="136">
        <v>0</v>
      </c>
      <c r="AI101" s="136">
        <v>0</v>
      </c>
      <c r="AJ101" s="136">
        <v>0</v>
      </c>
      <c r="AK101" s="136">
        <v>0</v>
      </c>
      <c r="AL101" s="136">
        <v>0</v>
      </c>
      <c r="AM101" s="136">
        <v>0</v>
      </c>
      <c r="AN101" s="136">
        <v>0</v>
      </c>
      <c r="AO101" s="136">
        <v>0</v>
      </c>
      <c r="AP101" s="136">
        <v>0</v>
      </c>
    </row>
    <row r="102" spans="1:42" customFormat="1" ht="15.6" x14ac:dyDescent="0.3">
      <c r="A102" s="161" t="s">
        <v>303</v>
      </c>
      <c r="B102" s="160">
        <v>117</v>
      </c>
      <c r="C102" s="136">
        <v>0</v>
      </c>
      <c r="D102" s="136">
        <v>0</v>
      </c>
      <c r="E102" s="136">
        <v>0</v>
      </c>
      <c r="F102" s="136">
        <v>0</v>
      </c>
      <c r="G102" s="136">
        <v>0</v>
      </c>
      <c r="H102" s="136">
        <v>2</v>
      </c>
      <c r="I102" s="136">
        <v>0</v>
      </c>
      <c r="J102" s="136">
        <v>1</v>
      </c>
      <c r="K102" s="136">
        <v>0</v>
      </c>
      <c r="L102" s="136">
        <v>0</v>
      </c>
      <c r="M102" s="136">
        <v>0</v>
      </c>
      <c r="N102" s="136">
        <v>0</v>
      </c>
      <c r="O102" s="136">
        <v>0</v>
      </c>
      <c r="P102" s="136">
        <v>0</v>
      </c>
      <c r="Q102" s="136">
        <v>0</v>
      </c>
      <c r="R102" s="136">
        <v>0</v>
      </c>
      <c r="S102" s="136">
        <v>87</v>
      </c>
      <c r="T102" s="136">
        <v>0</v>
      </c>
      <c r="U102" s="136">
        <v>0</v>
      </c>
      <c r="V102" s="136">
        <v>0</v>
      </c>
      <c r="W102" s="136">
        <v>0</v>
      </c>
      <c r="X102" s="136">
        <v>0</v>
      </c>
      <c r="Y102" s="136">
        <v>0</v>
      </c>
      <c r="Z102" s="136">
        <v>0</v>
      </c>
      <c r="AA102" s="136">
        <v>0</v>
      </c>
      <c r="AB102" s="136">
        <v>0</v>
      </c>
      <c r="AC102" s="136">
        <v>10</v>
      </c>
      <c r="AD102" s="136">
        <v>0</v>
      </c>
      <c r="AE102" s="136">
        <v>0</v>
      </c>
      <c r="AF102" s="136">
        <v>0</v>
      </c>
      <c r="AG102" s="136">
        <v>7</v>
      </c>
      <c r="AH102" s="136">
        <v>0</v>
      </c>
      <c r="AI102" s="136">
        <v>1</v>
      </c>
      <c r="AJ102" s="136">
        <v>2</v>
      </c>
      <c r="AK102" s="136">
        <v>0</v>
      </c>
      <c r="AL102" s="136">
        <v>0</v>
      </c>
      <c r="AM102" s="136">
        <v>3</v>
      </c>
      <c r="AN102" s="136">
        <v>0</v>
      </c>
      <c r="AO102" s="136">
        <v>0</v>
      </c>
      <c r="AP102" s="136">
        <v>4</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68</v>
      </c>
      <c r="C105" s="136">
        <v>0</v>
      </c>
      <c r="D105" s="136">
        <v>0</v>
      </c>
      <c r="E105" s="136">
        <v>2</v>
      </c>
      <c r="F105" s="136">
        <v>1</v>
      </c>
      <c r="G105" s="136">
        <v>1</v>
      </c>
      <c r="H105" s="136">
        <v>3</v>
      </c>
      <c r="I105" s="136">
        <v>0</v>
      </c>
      <c r="J105" s="136">
        <v>0</v>
      </c>
      <c r="K105" s="136">
        <v>0</v>
      </c>
      <c r="L105" s="136">
        <v>0</v>
      </c>
      <c r="M105" s="136">
        <v>2</v>
      </c>
      <c r="N105" s="136">
        <v>0</v>
      </c>
      <c r="O105" s="136">
        <v>0</v>
      </c>
      <c r="P105" s="136">
        <v>0</v>
      </c>
      <c r="Q105" s="136">
        <v>0</v>
      </c>
      <c r="R105" s="136">
        <v>0</v>
      </c>
      <c r="S105" s="136">
        <v>31</v>
      </c>
      <c r="T105" s="136">
        <v>1</v>
      </c>
      <c r="U105" s="136">
        <v>0</v>
      </c>
      <c r="V105" s="136">
        <v>0</v>
      </c>
      <c r="W105" s="136">
        <v>0</v>
      </c>
      <c r="X105" s="136">
        <v>0</v>
      </c>
      <c r="Y105" s="136">
        <v>0</v>
      </c>
      <c r="Z105" s="136">
        <v>0</v>
      </c>
      <c r="AA105" s="136">
        <v>0</v>
      </c>
      <c r="AB105" s="136">
        <v>0</v>
      </c>
      <c r="AC105" s="136">
        <v>3</v>
      </c>
      <c r="AD105" s="136">
        <v>0</v>
      </c>
      <c r="AE105" s="136">
        <v>0</v>
      </c>
      <c r="AF105" s="136">
        <v>0</v>
      </c>
      <c r="AG105" s="136">
        <v>16</v>
      </c>
      <c r="AH105" s="136">
        <v>1</v>
      </c>
      <c r="AI105" s="136">
        <v>0</v>
      </c>
      <c r="AJ105" s="136">
        <v>0</v>
      </c>
      <c r="AK105" s="136">
        <v>0</v>
      </c>
      <c r="AL105" s="136">
        <v>0</v>
      </c>
      <c r="AM105" s="136">
        <v>2</v>
      </c>
      <c r="AN105" s="136">
        <v>0</v>
      </c>
      <c r="AO105" s="136">
        <v>4</v>
      </c>
      <c r="AP105" s="136">
        <v>1</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0</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1</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1</v>
      </c>
      <c r="T108" s="136">
        <v>0</v>
      </c>
      <c r="U108" s="136">
        <v>0</v>
      </c>
      <c r="V108" s="136">
        <v>0</v>
      </c>
      <c r="W108" s="136">
        <v>0</v>
      </c>
      <c r="X108" s="136">
        <v>0</v>
      </c>
      <c r="Y108" s="136">
        <v>0</v>
      </c>
      <c r="Z108" s="136">
        <v>0</v>
      </c>
      <c r="AA108" s="136">
        <v>0</v>
      </c>
      <c r="AB108" s="136">
        <v>0</v>
      </c>
      <c r="AC108" s="136">
        <v>0</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4</v>
      </c>
      <c r="C110" s="136">
        <v>0</v>
      </c>
      <c r="D110" s="136">
        <v>0</v>
      </c>
      <c r="E110" s="136">
        <v>0</v>
      </c>
      <c r="F110" s="136">
        <v>0</v>
      </c>
      <c r="G110" s="136">
        <v>0</v>
      </c>
      <c r="H110" s="136">
        <v>0</v>
      </c>
      <c r="I110" s="136">
        <v>0</v>
      </c>
      <c r="J110" s="136">
        <v>0</v>
      </c>
      <c r="K110" s="136">
        <v>0</v>
      </c>
      <c r="L110" s="136">
        <v>0</v>
      </c>
      <c r="M110" s="136">
        <v>0</v>
      </c>
      <c r="N110" s="136">
        <v>0</v>
      </c>
      <c r="O110" s="136">
        <v>0</v>
      </c>
      <c r="P110" s="136">
        <v>0</v>
      </c>
      <c r="Q110" s="136">
        <v>0</v>
      </c>
      <c r="R110" s="136">
        <v>0</v>
      </c>
      <c r="S110" s="136">
        <v>3</v>
      </c>
      <c r="T110" s="136">
        <v>0</v>
      </c>
      <c r="U110" s="136">
        <v>0</v>
      </c>
      <c r="V110" s="136">
        <v>0</v>
      </c>
      <c r="W110" s="136">
        <v>0</v>
      </c>
      <c r="X110" s="136">
        <v>0</v>
      </c>
      <c r="Y110" s="136">
        <v>0</v>
      </c>
      <c r="Z110" s="136">
        <v>0</v>
      </c>
      <c r="AA110" s="136">
        <v>0</v>
      </c>
      <c r="AB110" s="136">
        <v>0</v>
      </c>
      <c r="AC110" s="136">
        <v>0</v>
      </c>
      <c r="AD110" s="136">
        <v>0</v>
      </c>
      <c r="AE110" s="136">
        <v>0</v>
      </c>
      <c r="AF110" s="136">
        <v>0</v>
      </c>
      <c r="AG110" s="136">
        <v>0</v>
      </c>
      <c r="AH110" s="136">
        <v>0</v>
      </c>
      <c r="AI110" s="136">
        <v>0</v>
      </c>
      <c r="AJ110" s="136">
        <v>0</v>
      </c>
      <c r="AK110" s="136">
        <v>0</v>
      </c>
      <c r="AL110" s="136">
        <v>0</v>
      </c>
      <c r="AM110" s="136">
        <v>0</v>
      </c>
      <c r="AN110" s="136">
        <v>0</v>
      </c>
      <c r="AO110" s="136">
        <v>0</v>
      </c>
      <c r="AP110" s="136">
        <v>1</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0</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v>0</v>
      </c>
      <c r="AI112" s="136">
        <v>0</v>
      </c>
      <c r="AJ112" s="136">
        <v>0</v>
      </c>
      <c r="AK112" s="136">
        <v>0</v>
      </c>
      <c r="AL112" s="136">
        <v>0</v>
      </c>
      <c r="AM112" s="136">
        <v>0</v>
      </c>
      <c r="AN112" s="136">
        <v>0</v>
      </c>
      <c r="AO112" s="136">
        <v>0</v>
      </c>
      <c r="AP112" s="136">
        <v>0</v>
      </c>
    </row>
    <row r="113" spans="1:42" ht="15.6" x14ac:dyDescent="0.3">
      <c r="A113" s="161" t="s">
        <v>611</v>
      </c>
      <c r="B113" s="160">
        <v>4</v>
      </c>
      <c r="C113" s="136">
        <v>0</v>
      </c>
      <c r="D113" s="136">
        <v>0</v>
      </c>
      <c r="E113" s="136">
        <v>2</v>
      </c>
      <c r="F113" s="136">
        <v>0</v>
      </c>
      <c r="G113" s="136">
        <v>0</v>
      </c>
      <c r="H113" s="136">
        <v>0</v>
      </c>
      <c r="I113" s="136">
        <v>0</v>
      </c>
      <c r="J113" s="136">
        <v>0</v>
      </c>
      <c r="K113" s="136">
        <v>0</v>
      </c>
      <c r="L113" s="136">
        <v>0</v>
      </c>
      <c r="M113" s="136">
        <v>1</v>
      </c>
      <c r="N113" s="136">
        <v>0</v>
      </c>
      <c r="O113" s="136">
        <v>0</v>
      </c>
      <c r="P113" s="136">
        <v>0</v>
      </c>
      <c r="Q113" s="136">
        <v>0</v>
      </c>
      <c r="R113" s="136">
        <v>0</v>
      </c>
      <c r="S113" s="136">
        <v>1</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0</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3</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3</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1</v>
      </c>
      <c r="C117" s="136">
        <v>0</v>
      </c>
      <c r="D117" s="136">
        <v>0</v>
      </c>
      <c r="E117" s="136">
        <v>0</v>
      </c>
      <c r="F117" s="136">
        <v>0</v>
      </c>
      <c r="G117" s="136">
        <v>0</v>
      </c>
      <c r="H117" s="136">
        <v>0</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1</v>
      </c>
      <c r="AH117" s="136">
        <v>0</v>
      </c>
      <c r="AI117" s="136">
        <v>0</v>
      </c>
      <c r="AJ117" s="136">
        <v>0</v>
      </c>
      <c r="AK117" s="136">
        <v>0</v>
      </c>
      <c r="AL117" s="136">
        <v>0</v>
      </c>
      <c r="AM117" s="136">
        <v>0</v>
      </c>
      <c r="AN117" s="136">
        <v>0</v>
      </c>
      <c r="AO117" s="136">
        <v>0</v>
      </c>
      <c r="AP117" s="136">
        <v>0</v>
      </c>
    </row>
    <row r="118" spans="1:42" ht="15.6" x14ac:dyDescent="0.3">
      <c r="A118" s="161" t="s">
        <v>688</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2</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1</v>
      </c>
      <c r="AD119" s="136">
        <v>0</v>
      </c>
      <c r="AE119" s="136">
        <v>0</v>
      </c>
      <c r="AF119" s="136">
        <v>0</v>
      </c>
      <c r="AG119" s="136">
        <v>1</v>
      </c>
      <c r="AH119" s="136">
        <v>0</v>
      </c>
      <c r="AI119" s="136">
        <v>0</v>
      </c>
      <c r="AJ119" s="136">
        <v>0</v>
      </c>
      <c r="AK119" s="136">
        <v>0</v>
      </c>
      <c r="AL119" s="136">
        <v>0</v>
      </c>
      <c r="AM119" s="136">
        <v>0</v>
      </c>
      <c r="AN119" s="136">
        <v>0</v>
      </c>
      <c r="AO119" s="136">
        <v>0</v>
      </c>
      <c r="AP119" s="136">
        <v>0</v>
      </c>
    </row>
    <row r="120" spans="1:42" ht="15.6" x14ac:dyDescent="0.3">
      <c r="A120" s="161" t="s">
        <v>613</v>
      </c>
      <c r="B120" s="160">
        <v>0</v>
      </c>
      <c r="C120" s="136">
        <v>0</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0</v>
      </c>
      <c r="T120" s="136">
        <v>0</v>
      </c>
      <c r="U120" s="136">
        <v>0</v>
      </c>
      <c r="V120" s="136">
        <v>0</v>
      </c>
      <c r="W120" s="136">
        <v>0</v>
      </c>
      <c r="X120" s="136">
        <v>0</v>
      </c>
      <c r="Y120" s="136">
        <v>0</v>
      </c>
      <c r="Z120" s="136">
        <v>0</v>
      </c>
      <c r="AA120" s="136">
        <v>0</v>
      </c>
      <c r="AB120" s="136">
        <v>0</v>
      </c>
      <c r="AC120" s="136">
        <v>0</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690</v>
      </c>
      <c r="B121" s="160">
        <v>19</v>
      </c>
      <c r="C121" s="136">
        <v>0</v>
      </c>
      <c r="D121" s="136">
        <v>0</v>
      </c>
      <c r="E121" s="136">
        <v>0</v>
      </c>
      <c r="F121" s="136">
        <v>1</v>
      </c>
      <c r="G121" s="136">
        <v>0</v>
      </c>
      <c r="H121" s="136">
        <v>0</v>
      </c>
      <c r="I121" s="136">
        <v>0</v>
      </c>
      <c r="J121" s="136">
        <v>0</v>
      </c>
      <c r="K121" s="136">
        <v>0</v>
      </c>
      <c r="L121" s="136">
        <v>0</v>
      </c>
      <c r="M121" s="136">
        <v>0</v>
      </c>
      <c r="N121" s="136">
        <v>0</v>
      </c>
      <c r="O121" s="136">
        <v>0</v>
      </c>
      <c r="P121" s="136">
        <v>0</v>
      </c>
      <c r="Q121" s="136">
        <v>0</v>
      </c>
      <c r="R121" s="136">
        <v>0</v>
      </c>
      <c r="S121" s="136">
        <v>11</v>
      </c>
      <c r="T121" s="136">
        <v>0</v>
      </c>
      <c r="U121" s="136">
        <v>0</v>
      </c>
      <c r="V121" s="136">
        <v>0</v>
      </c>
      <c r="W121" s="136">
        <v>0</v>
      </c>
      <c r="X121" s="136">
        <v>0</v>
      </c>
      <c r="Y121" s="136">
        <v>0</v>
      </c>
      <c r="Z121" s="136">
        <v>0</v>
      </c>
      <c r="AA121" s="136">
        <v>0</v>
      </c>
      <c r="AB121" s="136">
        <v>0</v>
      </c>
      <c r="AC121" s="136">
        <v>0</v>
      </c>
      <c r="AD121" s="136">
        <v>0</v>
      </c>
      <c r="AE121" s="136">
        <v>0</v>
      </c>
      <c r="AF121" s="136">
        <v>0</v>
      </c>
      <c r="AG121" s="136">
        <v>5</v>
      </c>
      <c r="AH121" s="136">
        <v>1</v>
      </c>
      <c r="AI121" s="136">
        <v>0</v>
      </c>
      <c r="AJ121" s="136">
        <v>0</v>
      </c>
      <c r="AK121" s="136">
        <v>0</v>
      </c>
      <c r="AL121" s="136">
        <v>0</v>
      </c>
      <c r="AM121" s="136">
        <v>0</v>
      </c>
      <c r="AN121" s="136">
        <v>0</v>
      </c>
      <c r="AO121" s="136">
        <v>0</v>
      </c>
      <c r="AP121" s="136">
        <v>1</v>
      </c>
    </row>
    <row r="122" spans="1:42" ht="15.6" x14ac:dyDescent="0.3">
      <c r="A122" s="161" t="s">
        <v>543</v>
      </c>
      <c r="B122" s="160">
        <v>5</v>
      </c>
      <c r="C122" s="136">
        <v>0</v>
      </c>
      <c r="D122" s="136">
        <v>0</v>
      </c>
      <c r="E122" s="136">
        <v>0</v>
      </c>
      <c r="F122" s="136">
        <v>0</v>
      </c>
      <c r="G122" s="136">
        <v>0</v>
      </c>
      <c r="H122" s="136">
        <v>1</v>
      </c>
      <c r="I122" s="136">
        <v>0</v>
      </c>
      <c r="J122" s="136">
        <v>0</v>
      </c>
      <c r="K122" s="136">
        <v>0</v>
      </c>
      <c r="L122" s="136">
        <v>0</v>
      </c>
      <c r="M122" s="136">
        <v>0</v>
      </c>
      <c r="N122" s="136">
        <v>0</v>
      </c>
      <c r="O122" s="136">
        <v>0</v>
      </c>
      <c r="P122" s="136">
        <v>0</v>
      </c>
      <c r="Q122" s="136">
        <v>0</v>
      </c>
      <c r="R122" s="136">
        <v>0</v>
      </c>
      <c r="S122" s="136">
        <v>0</v>
      </c>
      <c r="T122" s="136">
        <v>0</v>
      </c>
      <c r="U122" s="136">
        <v>0</v>
      </c>
      <c r="V122" s="136">
        <v>0</v>
      </c>
      <c r="W122" s="136">
        <v>0</v>
      </c>
      <c r="X122" s="136">
        <v>0</v>
      </c>
      <c r="Y122" s="136">
        <v>0</v>
      </c>
      <c r="Z122" s="136">
        <v>0</v>
      </c>
      <c r="AA122" s="136">
        <v>0</v>
      </c>
      <c r="AB122" s="136">
        <v>0</v>
      </c>
      <c r="AC122" s="136">
        <v>0</v>
      </c>
      <c r="AD122" s="136">
        <v>0</v>
      </c>
      <c r="AE122" s="136">
        <v>0</v>
      </c>
      <c r="AF122" s="136">
        <v>0</v>
      </c>
      <c r="AG122" s="136">
        <v>3</v>
      </c>
      <c r="AH122" s="136">
        <v>1</v>
      </c>
      <c r="AI122" s="136">
        <v>0</v>
      </c>
      <c r="AJ122" s="136">
        <v>0</v>
      </c>
      <c r="AK122" s="136">
        <v>0</v>
      </c>
      <c r="AL122" s="136">
        <v>0</v>
      </c>
      <c r="AM122" s="136">
        <v>0</v>
      </c>
      <c r="AN122" s="136">
        <v>0</v>
      </c>
      <c r="AO122" s="136">
        <v>0</v>
      </c>
      <c r="AP122" s="136">
        <v>0</v>
      </c>
    </row>
    <row r="123" spans="1:42" ht="15.6" x14ac:dyDescent="0.3">
      <c r="A123" s="161" t="s">
        <v>506</v>
      </c>
      <c r="B123" s="160">
        <v>11</v>
      </c>
      <c r="C123" s="136">
        <v>0</v>
      </c>
      <c r="D123" s="136">
        <v>0</v>
      </c>
      <c r="E123" s="136">
        <v>1</v>
      </c>
      <c r="F123" s="136">
        <v>0</v>
      </c>
      <c r="G123" s="136">
        <v>0</v>
      </c>
      <c r="H123" s="136">
        <v>0</v>
      </c>
      <c r="I123" s="136">
        <v>0</v>
      </c>
      <c r="J123" s="136">
        <v>0</v>
      </c>
      <c r="K123" s="136">
        <v>0</v>
      </c>
      <c r="L123" s="136">
        <v>0</v>
      </c>
      <c r="M123" s="136">
        <v>0</v>
      </c>
      <c r="N123" s="136">
        <v>0</v>
      </c>
      <c r="O123" s="136">
        <v>3</v>
      </c>
      <c r="P123" s="136">
        <v>0</v>
      </c>
      <c r="Q123" s="136">
        <v>0</v>
      </c>
      <c r="R123" s="136">
        <v>0</v>
      </c>
      <c r="S123" s="136">
        <v>4</v>
      </c>
      <c r="T123" s="136">
        <v>0</v>
      </c>
      <c r="U123" s="136">
        <v>0</v>
      </c>
      <c r="V123" s="136">
        <v>0</v>
      </c>
      <c r="W123" s="136">
        <v>0</v>
      </c>
      <c r="X123" s="136">
        <v>0</v>
      </c>
      <c r="Y123" s="136">
        <v>0</v>
      </c>
      <c r="Z123" s="136">
        <v>0</v>
      </c>
      <c r="AA123" s="136">
        <v>0</v>
      </c>
      <c r="AB123" s="136">
        <v>0</v>
      </c>
      <c r="AC123" s="136">
        <v>1</v>
      </c>
      <c r="AD123" s="136">
        <v>0</v>
      </c>
      <c r="AE123" s="136">
        <v>0</v>
      </c>
      <c r="AF123" s="136">
        <v>0</v>
      </c>
      <c r="AG123" s="136">
        <v>2</v>
      </c>
      <c r="AH123" s="136">
        <v>0</v>
      </c>
      <c r="AI123" s="136">
        <v>0</v>
      </c>
      <c r="AJ123" s="136">
        <v>0</v>
      </c>
      <c r="AK123" s="136">
        <v>0</v>
      </c>
      <c r="AL123" s="136">
        <v>0</v>
      </c>
      <c r="AM123" s="136">
        <v>0</v>
      </c>
      <c r="AN123" s="136">
        <v>0</v>
      </c>
      <c r="AO123" s="136">
        <v>0</v>
      </c>
      <c r="AP123" s="136">
        <v>0</v>
      </c>
    </row>
    <row r="124" spans="1:42" ht="15.6" x14ac:dyDescent="0.3">
      <c r="A124" s="161" t="s">
        <v>321</v>
      </c>
      <c r="B124" s="160">
        <v>3</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2</v>
      </c>
      <c r="T124" s="136">
        <v>0</v>
      </c>
      <c r="U124" s="136">
        <v>0</v>
      </c>
      <c r="V124" s="136">
        <v>0</v>
      </c>
      <c r="W124" s="136">
        <v>0</v>
      </c>
      <c r="X124" s="136">
        <v>0</v>
      </c>
      <c r="Y124" s="136">
        <v>0</v>
      </c>
      <c r="Z124" s="136">
        <v>0</v>
      </c>
      <c r="AA124" s="136">
        <v>0</v>
      </c>
      <c r="AB124" s="136">
        <v>0</v>
      </c>
      <c r="AC124" s="136">
        <v>0</v>
      </c>
      <c r="AD124" s="136">
        <v>0</v>
      </c>
      <c r="AE124" s="136">
        <v>0</v>
      </c>
      <c r="AF124" s="136">
        <v>0</v>
      </c>
      <c r="AG124" s="136">
        <v>0</v>
      </c>
      <c r="AH124" s="136">
        <v>0</v>
      </c>
      <c r="AI124" s="136">
        <v>0</v>
      </c>
      <c r="AJ124" s="136">
        <v>1</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4</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4</v>
      </c>
      <c r="T126" s="136">
        <v>0</v>
      </c>
      <c r="U126" s="136">
        <v>0</v>
      </c>
      <c r="V126" s="136">
        <v>0</v>
      </c>
      <c r="W126" s="136">
        <v>0</v>
      </c>
      <c r="X126" s="136">
        <v>0</v>
      </c>
      <c r="Y126" s="136">
        <v>0</v>
      </c>
      <c r="Z126" s="136">
        <v>0</v>
      </c>
      <c r="AA126" s="136">
        <v>0</v>
      </c>
      <c r="AB126" s="136">
        <v>0</v>
      </c>
      <c r="AC126" s="136">
        <v>0</v>
      </c>
      <c r="AD126" s="136">
        <v>0</v>
      </c>
      <c r="AE126" s="136">
        <v>0</v>
      </c>
      <c r="AF126" s="136">
        <v>0</v>
      </c>
      <c r="AG126" s="136">
        <v>0</v>
      </c>
      <c r="AH126" s="136">
        <v>0</v>
      </c>
      <c r="AI126" s="136">
        <v>0</v>
      </c>
      <c r="AJ126" s="136">
        <v>0</v>
      </c>
      <c r="AK126" s="136">
        <v>0</v>
      </c>
      <c r="AL126" s="136">
        <v>0</v>
      </c>
      <c r="AM126" s="136">
        <v>0</v>
      </c>
      <c r="AN126" s="136">
        <v>0</v>
      </c>
      <c r="AO126" s="136">
        <v>0</v>
      </c>
      <c r="AP126" s="136">
        <v>0</v>
      </c>
    </row>
    <row r="127" spans="1:42" ht="15.6" x14ac:dyDescent="0.3">
      <c r="A127" s="161" t="s">
        <v>693</v>
      </c>
      <c r="B127" s="160">
        <v>1</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1</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824</v>
      </c>
      <c r="B128" s="160">
        <v>1</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1</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11</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9</v>
      </c>
      <c r="T129" s="136">
        <v>0</v>
      </c>
      <c r="U129" s="136">
        <v>0</v>
      </c>
      <c r="V129" s="136">
        <v>0</v>
      </c>
      <c r="W129" s="136">
        <v>0</v>
      </c>
      <c r="X129" s="136">
        <v>0</v>
      </c>
      <c r="Y129" s="136">
        <v>0</v>
      </c>
      <c r="Z129" s="136">
        <v>0</v>
      </c>
      <c r="AA129" s="136">
        <v>0</v>
      </c>
      <c r="AB129" s="136">
        <v>0</v>
      </c>
      <c r="AC129" s="136">
        <v>0</v>
      </c>
      <c r="AD129" s="136">
        <v>0</v>
      </c>
      <c r="AE129" s="136">
        <v>0</v>
      </c>
      <c r="AF129" s="136">
        <v>0</v>
      </c>
      <c r="AG129" s="136">
        <v>1</v>
      </c>
      <c r="AH129" s="136">
        <v>1</v>
      </c>
      <c r="AI129" s="136">
        <v>0</v>
      </c>
      <c r="AJ129" s="136">
        <v>0</v>
      </c>
      <c r="AK129" s="136">
        <v>0</v>
      </c>
      <c r="AL129" s="136">
        <v>0</v>
      </c>
      <c r="AM129" s="136">
        <v>0</v>
      </c>
      <c r="AN129" s="136">
        <v>0</v>
      </c>
      <c r="AO129" s="136">
        <v>0</v>
      </c>
      <c r="AP129" s="136">
        <v>0</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2</v>
      </c>
      <c r="C132" s="136">
        <v>0</v>
      </c>
      <c r="D132" s="136">
        <v>0</v>
      </c>
      <c r="E132" s="136">
        <v>0</v>
      </c>
      <c r="F132" s="136">
        <v>0</v>
      </c>
      <c r="G132" s="136">
        <v>0</v>
      </c>
      <c r="H132" s="136">
        <v>0</v>
      </c>
      <c r="I132" s="136">
        <v>0</v>
      </c>
      <c r="J132" s="136">
        <v>0</v>
      </c>
      <c r="K132" s="136">
        <v>0</v>
      </c>
      <c r="L132" s="136">
        <v>0</v>
      </c>
      <c r="M132" s="136">
        <v>0</v>
      </c>
      <c r="N132" s="136">
        <v>0</v>
      </c>
      <c r="O132" s="136">
        <v>0</v>
      </c>
      <c r="P132" s="136">
        <v>0</v>
      </c>
      <c r="Q132" s="136">
        <v>0</v>
      </c>
      <c r="R132" s="136">
        <v>0</v>
      </c>
      <c r="S132" s="136">
        <v>1</v>
      </c>
      <c r="T132" s="136">
        <v>0</v>
      </c>
      <c r="U132" s="136">
        <v>0</v>
      </c>
      <c r="V132" s="136">
        <v>0</v>
      </c>
      <c r="W132" s="136">
        <v>0</v>
      </c>
      <c r="X132" s="136">
        <v>0</v>
      </c>
      <c r="Y132" s="136">
        <v>0</v>
      </c>
      <c r="Z132" s="136">
        <v>0</v>
      </c>
      <c r="AA132" s="136">
        <v>0</v>
      </c>
      <c r="AB132" s="136">
        <v>0</v>
      </c>
      <c r="AC132" s="136">
        <v>1</v>
      </c>
      <c r="AD132" s="136">
        <v>0</v>
      </c>
      <c r="AE132" s="136">
        <v>0</v>
      </c>
      <c r="AF132" s="136">
        <v>0</v>
      </c>
      <c r="AG132" s="136">
        <v>0</v>
      </c>
      <c r="AH132" s="136">
        <v>0</v>
      </c>
      <c r="AI132" s="136">
        <v>0</v>
      </c>
      <c r="AJ132" s="136">
        <v>0</v>
      </c>
      <c r="AK132" s="136">
        <v>0</v>
      </c>
      <c r="AL132" s="136">
        <v>0</v>
      </c>
      <c r="AM132" s="136">
        <v>0</v>
      </c>
      <c r="AN132" s="136">
        <v>0</v>
      </c>
      <c r="AO132" s="136">
        <v>0</v>
      </c>
      <c r="AP132" s="136">
        <v>0</v>
      </c>
    </row>
    <row r="133" spans="1:42" ht="15.6" x14ac:dyDescent="0.3">
      <c r="A133" s="161" t="s">
        <v>614</v>
      </c>
      <c r="B133" s="160">
        <v>1</v>
      </c>
      <c r="C133" s="136">
        <v>0</v>
      </c>
      <c r="D133" s="136">
        <v>0</v>
      </c>
      <c r="E133" s="136">
        <v>0</v>
      </c>
      <c r="F133" s="136">
        <v>0</v>
      </c>
      <c r="G133" s="136">
        <v>0</v>
      </c>
      <c r="H133" s="136">
        <v>1</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0</v>
      </c>
      <c r="AD133" s="136">
        <v>0</v>
      </c>
      <c r="AE133" s="136">
        <v>0</v>
      </c>
      <c r="AF133" s="136">
        <v>0</v>
      </c>
      <c r="AG133" s="136">
        <v>0</v>
      </c>
      <c r="AH133" s="136">
        <v>0</v>
      </c>
      <c r="AI133" s="136">
        <v>0</v>
      </c>
      <c r="AJ133" s="136">
        <v>0</v>
      </c>
      <c r="AK133" s="136">
        <v>0</v>
      </c>
      <c r="AL133" s="136">
        <v>0</v>
      </c>
      <c r="AM133" s="136">
        <v>0</v>
      </c>
      <c r="AN133" s="136">
        <v>0</v>
      </c>
      <c r="AO133" s="136">
        <v>0</v>
      </c>
      <c r="AP133" s="136">
        <v>0</v>
      </c>
    </row>
    <row r="134" spans="1:42" ht="15.6" x14ac:dyDescent="0.3">
      <c r="A134" s="161" t="s">
        <v>602</v>
      </c>
      <c r="B134" s="160">
        <v>0</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0</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6</v>
      </c>
      <c r="C135" s="136">
        <v>0</v>
      </c>
      <c r="D135" s="136">
        <v>0</v>
      </c>
      <c r="E135" s="136">
        <v>0</v>
      </c>
      <c r="F135" s="136">
        <v>0</v>
      </c>
      <c r="G135" s="136">
        <v>1</v>
      </c>
      <c r="H135" s="136">
        <v>0</v>
      </c>
      <c r="I135" s="136">
        <v>0</v>
      </c>
      <c r="J135" s="136">
        <v>0</v>
      </c>
      <c r="K135" s="136">
        <v>0</v>
      </c>
      <c r="L135" s="136">
        <v>0</v>
      </c>
      <c r="M135" s="136">
        <v>0</v>
      </c>
      <c r="N135" s="136">
        <v>0</v>
      </c>
      <c r="O135" s="136">
        <v>0</v>
      </c>
      <c r="P135" s="136">
        <v>0</v>
      </c>
      <c r="Q135" s="136">
        <v>0</v>
      </c>
      <c r="R135" s="136">
        <v>0</v>
      </c>
      <c r="S135" s="136">
        <v>2</v>
      </c>
      <c r="T135" s="136">
        <v>0</v>
      </c>
      <c r="U135" s="136">
        <v>0</v>
      </c>
      <c r="V135" s="136">
        <v>0</v>
      </c>
      <c r="W135" s="136">
        <v>0</v>
      </c>
      <c r="X135" s="136">
        <v>0</v>
      </c>
      <c r="Y135" s="136">
        <v>0</v>
      </c>
      <c r="Z135" s="136">
        <v>0</v>
      </c>
      <c r="AA135" s="136">
        <v>0</v>
      </c>
      <c r="AB135" s="136">
        <v>0</v>
      </c>
      <c r="AC135" s="136">
        <v>1</v>
      </c>
      <c r="AD135" s="136">
        <v>0</v>
      </c>
      <c r="AE135" s="136">
        <v>0</v>
      </c>
      <c r="AF135" s="136">
        <v>0</v>
      </c>
      <c r="AG135" s="136">
        <v>2</v>
      </c>
      <c r="AH135" s="136">
        <v>0</v>
      </c>
      <c r="AI135" s="136">
        <v>0</v>
      </c>
      <c r="AJ135" s="136">
        <v>0</v>
      </c>
      <c r="AK135" s="136">
        <v>0</v>
      </c>
      <c r="AL135" s="136">
        <v>0</v>
      </c>
      <c r="AM135" s="136">
        <v>0</v>
      </c>
      <c r="AN135" s="136">
        <v>0</v>
      </c>
      <c r="AO135" s="136">
        <v>0</v>
      </c>
      <c r="AP135" s="136">
        <v>0</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5</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3</v>
      </c>
      <c r="T140" s="136">
        <v>0</v>
      </c>
      <c r="U140" s="136">
        <v>0</v>
      </c>
      <c r="V140" s="136">
        <v>0</v>
      </c>
      <c r="W140" s="136">
        <v>0</v>
      </c>
      <c r="X140" s="136">
        <v>0</v>
      </c>
      <c r="Y140" s="136">
        <v>0</v>
      </c>
      <c r="Z140" s="136">
        <v>0</v>
      </c>
      <c r="AA140" s="136">
        <v>0</v>
      </c>
      <c r="AB140" s="136">
        <v>0</v>
      </c>
      <c r="AC140" s="136">
        <v>0</v>
      </c>
      <c r="AD140" s="136">
        <v>0</v>
      </c>
      <c r="AE140" s="136">
        <v>0</v>
      </c>
      <c r="AF140" s="136">
        <v>0</v>
      </c>
      <c r="AG140" s="136">
        <v>2</v>
      </c>
      <c r="AH140" s="136">
        <v>0</v>
      </c>
      <c r="AI140" s="136">
        <v>0</v>
      </c>
      <c r="AJ140" s="136">
        <v>0</v>
      </c>
      <c r="AK140" s="136">
        <v>0</v>
      </c>
      <c r="AL140" s="136">
        <v>0</v>
      </c>
      <c r="AM140" s="136">
        <v>0</v>
      </c>
      <c r="AN140" s="136">
        <v>0</v>
      </c>
      <c r="AO140" s="136">
        <v>0</v>
      </c>
      <c r="AP140" s="136">
        <v>0</v>
      </c>
    </row>
    <row r="141" spans="1:42" ht="15.6" x14ac:dyDescent="0.3">
      <c r="A141" s="161" t="s">
        <v>700</v>
      </c>
      <c r="B141" s="160">
        <v>1</v>
      </c>
      <c r="C141" s="136">
        <v>0</v>
      </c>
      <c r="D141" s="136">
        <v>0</v>
      </c>
      <c r="E141" s="136">
        <v>0</v>
      </c>
      <c r="F141" s="136">
        <v>0</v>
      </c>
      <c r="G141" s="136">
        <v>0</v>
      </c>
      <c r="H141" s="136">
        <v>0</v>
      </c>
      <c r="I141" s="136">
        <v>0</v>
      </c>
      <c r="J141" s="136">
        <v>0</v>
      </c>
      <c r="K141" s="136">
        <v>0</v>
      </c>
      <c r="L141" s="136">
        <v>0</v>
      </c>
      <c r="M141" s="136">
        <v>0</v>
      </c>
      <c r="N141" s="136">
        <v>0</v>
      </c>
      <c r="O141" s="136">
        <v>0</v>
      </c>
      <c r="P141" s="136">
        <v>0</v>
      </c>
      <c r="Q141" s="136">
        <v>0</v>
      </c>
      <c r="R141" s="136">
        <v>0</v>
      </c>
      <c r="S141" s="136">
        <v>1</v>
      </c>
      <c r="T141" s="136">
        <v>0</v>
      </c>
      <c r="U141" s="136">
        <v>0</v>
      </c>
      <c r="V141" s="136">
        <v>0</v>
      </c>
      <c r="W141" s="136">
        <v>0</v>
      </c>
      <c r="X141" s="136">
        <v>0</v>
      </c>
      <c r="Y141" s="136">
        <v>0</v>
      </c>
      <c r="Z141" s="136">
        <v>0</v>
      </c>
      <c r="AA141" s="136">
        <v>0</v>
      </c>
      <c r="AB141" s="136">
        <v>0</v>
      </c>
      <c r="AC141" s="136">
        <v>0</v>
      </c>
      <c r="AD141" s="136">
        <v>0</v>
      </c>
      <c r="AE141" s="136">
        <v>0</v>
      </c>
      <c r="AF141" s="136">
        <v>0</v>
      </c>
      <c r="AG141" s="136">
        <v>0</v>
      </c>
      <c r="AH141" s="136">
        <v>0</v>
      </c>
      <c r="AI141" s="136">
        <v>0</v>
      </c>
      <c r="AJ141" s="136">
        <v>0</v>
      </c>
      <c r="AK141" s="136">
        <v>0</v>
      </c>
      <c r="AL141" s="136">
        <v>0</v>
      </c>
      <c r="AM141" s="136">
        <v>0</v>
      </c>
      <c r="AN141" s="136">
        <v>0</v>
      </c>
      <c r="AO141" s="136">
        <v>0</v>
      </c>
      <c r="AP141" s="136">
        <v>0</v>
      </c>
    </row>
    <row r="142" spans="1:42" ht="15.6" x14ac:dyDescent="0.3">
      <c r="A142" s="161" t="s">
        <v>322</v>
      </c>
      <c r="B142" s="160">
        <v>62</v>
      </c>
      <c r="C142" s="136">
        <v>0</v>
      </c>
      <c r="D142" s="136">
        <v>0</v>
      </c>
      <c r="E142" s="136">
        <v>2</v>
      </c>
      <c r="F142" s="136">
        <v>0</v>
      </c>
      <c r="G142" s="136">
        <v>0</v>
      </c>
      <c r="H142" s="136">
        <v>1</v>
      </c>
      <c r="I142" s="136">
        <v>0</v>
      </c>
      <c r="J142" s="136">
        <v>1</v>
      </c>
      <c r="K142" s="136">
        <v>0</v>
      </c>
      <c r="L142" s="136">
        <v>0</v>
      </c>
      <c r="M142" s="136">
        <v>0</v>
      </c>
      <c r="N142" s="136">
        <v>0</v>
      </c>
      <c r="O142" s="136">
        <v>0</v>
      </c>
      <c r="P142" s="136">
        <v>0</v>
      </c>
      <c r="Q142" s="136">
        <v>0</v>
      </c>
      <c r="R142" s="136">
        <v>0</v>
      </c>
      <c r="S142" s="136">
        <v>32</v>
      </c>
      <c r="T142" s="136">
        <v>4</v>
      </c>
      <c r="U142" s="136">
        <v>0</v>
      </c>
      <c r="V142" s="136">
        <v>0</v>
      </c>
      <c r="W142" s="136">
        <v>0</v>
      </c>
      <c r="X142" s="136">
        <v>0</v>
      </c>
      <c r="Y142" s="136">
        <v>1</v>
      </c>
      <c r="Z142" s="136">
        <v>0</v>
      </c>
      <c r="AA142" s="136">
        <v>0</v>
      </c>
      <c r="AB142" s="136">
        <v>0</v>
      </c>
      <c r="AC142" s="136">
        <v>5</v>
      </c>
      <c r="AD142" s="136">
        <v>1</v>
      </c>
      <c r="AE142" s="136">
        <v>2</v>
      </c>
      <c r="AF142" s="136">
        <v>0</v>
      </c>
      <c r="AG142" s="136">
        <v>7</v>
      </c>
      <c r="AH142" s="136">
        <v>1</v>
      </c>
      <c r="AI142" s="136">
        <v>0</v>
      </c>
      <c r="AJ142" s="136">
        <v>3</v>
      </c>
      <c r="AK142" s="136">
        <v>0</v>
      </c>
      <c r="AL142" s="136">
        <v>0</v>
      </c>
      <c r="AM142" s="136">
        <v>1</v>
      </c>
      <c r="AN142" s="136">
        <v>0</v>
      </c>
      <c r="AO142" s="136">
        <v>0</v>
      </c>
      <c r="AP142" s="136">
        <v>1</v>
      </c>
    </row>
    <row r="143" spans="1:42" ht="15.6" x14ac:dyDescent="0.3">
      <c r="A143" s="161" t="s">
        <v>547</v>
      </c>
      <c r="B143" s="160">
        <v>4</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4</v>
      </c>
      <c r="T143" s="136">
        <v>0</v>
      </c>
      <c r="U143" s="136">
        <v>0</v>
      </c>
      <c r="V143" s="136">
        <v>0</v>
      </c>
      <c r="W143" s="136">
        <v>0</v>
      </c>
      <c r="X143" s="136">
        <v>0</v>
      </c>
      <c r="Y143" s="136">
        <v>0</v>
      </c>
      <c r="Z143" s="136">
        <v>0</v>
      </c>
      <c r="AA143" s="136">
        <v>0</v>
      </c>
      <c r="AB143" s="136">
        <v>0</v>
      </c>
      <c r="AC143" s="136">
        <v>0</v>
      </c>
      <c r="AD143" s="136">
        <v>0</v>
      </c>
      <c r="AE143" s="136">
        <v>0</v>
      </c>
      <c r="AF143" s="136">
        <v>0</v>
      </c>
      <c r="AG143" s="136">
        <v>0</v>
      </c>
      <c r="AH143" s="136">
        <v>0</v>
      </c>
      <c r="AI143" s="136">
        <v>0</v>
      </c>
      <c r="AJ143" s="136">
        <v>0</v>
      </c>
      <c r="AK143" s="136">
        <v>0</v>
      </c>
      <c r="AL143" s="136">
        <v>0</v>
      </c>
      <c r="AM143" s="136">
        <v>0</v>
      </c>
      <c r="AN143" s="136">
        <v>0</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1</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1</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42</v>
      </c>
      <c r="C149" s="136">
        <v>0</v>
      </c>
      <c r="D149" s="136">
        <v>0</v>
      </c>
      <c r="E149" s="136">
        <v>0</v>
      </c>
      <c r="F149" s="136">
        <v>0</v>
      </c>
      <c r="G149" s="136">
        <v>0</v>
      </c>
      <c r="H149" s="136">
        <v>6</v>
      </c>
      <c r="I149" s="136">
        <v>0</v>
      </c>
      <c r="J149" s="136">
        <v>0</v>
      </c>
      <c r="K149" s="136">
        <v>0</v>
      </c>
      <c r="L149" s="136">
        <v>0</v>
      </c>
      <c r="M149" s="136">
        <v>0</v>
      </c>
      <c r="N149" s="136">
        <v>0</v>
      </c>
      <c r="O149" s="136">
        <v>0</v>
      </c>
      <c r="P149" s="136">
        <v>0</v>
      </c>
      <c r="Q149" s="136">
        <v>1</v>
      </c>
      <c r="R149" s="136">
        <v>0</v>
      </c>
      <c r="S149" s="136">
        <v>6</v>
      </c>
      <c r="T149" s="136">
        <v>6</v>
      </c>
      <c r="U149" s="136">
        <v>0</v>
      </c>
      <c r="V149" s="136">
        <v>0</v>
      </c>
      <c r="W149" s="136">
        <v>0</v>
      </c>
      <c r="X149" s="136">
        <v>0</v>
      </c>
      <c r="Y149" s="136">
        <v>0</v>
      </c>
      <c r="Z149" s="136">
        <v>0</v>
      </c>
      <c r="AA149" s="136">
        <v>0</v>
      </c>
      <c r="AB149" s="136">
        <v>0</v>
      </c>
      <c r="AC149" s="136">
        <v>10</v>
      </c>
      <c r="AD149" s="136">
        <v>0</v>
      </c>
      <c r="AE149" s="136">
        <v>0</v>
      </c>
      <c r="AF149" s="136">
        <v>0</v>
      </c>
      <c r="AG149" s="136">
        <v>1</v>
      </c>
      <c r="AH149" s="136">
        <v>3</v>
      </c>
      <c r="AI149" s="136">
        <v>0</v>
      </c>
      <c r="AJ149" s="136">
        <v>8</v>
      </c>
      <c r="AK149" s="136">
        <v>0</v>
      </c>
      <c r="AL149" s="136">
        <v>0</v>
      </c>
      <c r="AM149" s="136">
        <v>0</v>
      </c>
      <c r="AN149" s="136">
        <v>0</v>
      </c>
      <c r="AO149" s="136">
        <v>0</v>
      </c>
      <c r="AP149" s="136">
        <v>1</v>
      </c>
    </row>
    <row r="150" spans="1:42" ht="15.6" x14ac:dyDescent="0.3">
      <c r="A150" s="161" t="s">
        <v>705</v>
      </c>
      <c r="B150" s="160">
        <v>19</v>
      </c>
      <c r="C150" s="136">
        <v>0</v>
      </c>
      <c r="D150" s="136">
        <v>0</v>
      </c>
      <c r="E150" s="136">
        <v>0</v>
      </c>
      <c r="F150" s="136">
        <v>0</v>
      </c>
      <c r="G150" s="136">
        <v>0</v>
      </c>
      <c r="H150" s="136">
        <v>1</v>
      </c>
      <c r="I150" s="136">
        <v>0</v>
      </c>
      <c r="J150" s="136">
        <v>1</v>
      </c>
      <c r="K150" s="136">
        <v>0</v>
      </c>
      <c r="L150" s="136">
        <v>0</v>
      </c>
      <c r="M150" s="136">
        <v>0</v>
      </c>
      <c r="N150" s="136">
        <v>0</v>
      </c>
      <c r="O150" s="136">
        <v>0</v>
      </c>
      <c r="P150" s="136">
        <v>0</v>
      </c>
      <c r="Q150" s="136">
        <v>0</v>
      </c>
      <c r="R150" s="136">
        <v>0</v>
      </c>
      <c r="S150" s="136">
        <v>11</v>
      </c>
      <c r="T150" s="136">
        <v>0</v>
      </c>
      <c r="U150" s="136">
        <v>0</v>
      </c>
      <c r="V150" s="136">
        <v>0</v>
      </c>
      <c r="W150" s="136">
        <v>0</v>
      </c>
      <c r="X150" s="136">
        <v>0</v>
      </c>
      <c r="Y150" s="136">
        <v>0</v>
      </c>
      <c r="Z150" s="136">
        <v>0</v>
      </c>
      <c r="AA150" s="136">
        <v>0</v>
      </c>
      <c r="AB150" s="136">
        <v>0</v>
      </c>
      <c r="AC150" s="136">
        <v>2</v>
      </c>
      <c r="AD150" s="136">
        <v>0</v>
      </c>
      <c r="AE150" s="136">
        <v>0</v>
      </c>
      <c r="AF150" s="136">
        <v>0</v>
      </c>
      <c r="AG150" s="136">
        <v>1</v>
      </c>
      <c r="AH150" s="136">
        <v>0</v>
      </c>
      <c r="AI150" s="136">
        <v>0</v>
      </c>
      <c r="AJ150" s="136">
        <v>0</v>
      </c>
      <c r="AK150" s="136">
        <v>0</v>
      </c>
      <c r="AL150" s="136">
        <v>0</v>
      </c>
      <c r="AM150" s="136">
        <v>3</v>
      </c>
      <c r="AN150" s="136">
        <v>0</v>
      </c>
      <c r="AO150" s="136">
        <v>0</v>
      </c>
      <c r="AP150" s="136">
        <v>0</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1</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1</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0</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2</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1</v>
      </c>
      <c r="T155" s="136">
        <v>0</v>
      </c>
      <c r="U155" s="136">
        <v>0</v>
      </c>
      <c r="V155" s="136">
        <v>0</v>
      </c>
      <c r="W155" s="136">
        <v>0</v>
      </c>
      <c r="X155" s="136">
        <v>0</v>
      </c>
      <c r="Y155" s="136">
        <v>0</v>
      </c>
      <c r="Z155" s="136">
        <v>0</v>
      </c>
      <c r="AA155" s="136">
        <v>0</v>
      </c>
      <c r="AB155" s="136">
        <v>0</v>
      </c>
      <c r="AC155" s="136">
        <v>0</v>
      </c>
      <c r="AD155" s="136">
        <v>0</v>
      </c>
      <c r="AE155" s="136">
        <v>0</v>
      </c>
      <c r="AF155" s="136">
        <v>0</v>
      </c>
      <c r="AG155" s="136">
        <v>0</v>
      </c>
      <c r="AH155" s="136">
        <v>0</v>
      </c>
      <c r="AI155" s="136">
        <v>0</v>
      </c>
      <c r="AJ155" s="136">
        <v>0</v>
      </c>
      <c r="AK155" s="136">
        <v>0</v>
      </c>
      <c r="AL155" s="136">
        <v>0</v>
      </c>
      <c r="AM155" s="136">
        <v>1</v>
      </c>
      <c r="AN155" s="136">
        <v>0</v>
      </c>
      <c r="AO155" s="136">
        <v>0</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11</v>
      </c>
      <c r="C158" s="136">
        <v>0</v>
      </c>
      <c r="D158" s="136">
        <v>0</v>
      </c>
      <c r="E158" s="136">
        <v>0</v>
      </c>
      <c r="F158" s="136">
        <v>1</v>
      </c>
      <c r="G158" s="136">
        <v>0</v>
      </c>
      <c r="H158" s="136">
        <v>1</v>
      </c>
      <c r="I158" s="136">
        <v>0</v>
      </c>
      <c r="J158" s="136">
        <v>1</v>
      </c>
      <c r="K158" s="136">
        <v>0</v>
      </c>
      <c r="L158" s="136">
        <v>0</v>
      </c>
      <c r="M158" s="136">
        <v>0</v>
      </c>
      <c r="N158" s="136">
        <v>0</v>
      </c>
      <c r="O158" s="136">
        <v>0</v>
      </c>
      <c r="P158" s="136">
        <v>0</v>
      </c>
      <c r="Q158" s="136">
        <v>0</v>
      </c>
      <c r="R158" s="136">
        <v>0</v>
      </c>
      <c r="S158" s="136">
        <v>4</v>
      </c>
      <c r="T158" s="136">
        <v>1</v>
      </c>
      <c r="U158" s="136">
        <v>0</v>
      </c>
      <c r="V158" s="136">
        <v>0</v>
      </c>
      <c r="W158" s="136">
        <v>0</v>
      </c>
      <c r="X158" s="136">
        <v>0</v>
      </c>
      <c r="Y158" s="136">
        <v>0</v>
      </c>
      <c r="Z158" s="136">
        <v>0</v>
      </c>
      <c r="AA158" s="136">
        <v>0</v>
      </c>
      <c r="AB158" s="136">
        <v>0</v>
      </c>
      <c r="AC158" s="136">
        <v>0</v>
      </c>
      <c r="AD158" s="136">
        <v>0</v>
      </c>
      <c r="AE158" s="136">
        <v>0</v>
      </c>
      <c r="AF158" s="136">
        <v>0</v>
      </c>
      <c r="AG158" s="136">
        <v>1</v>
      </c>
      <c r="AH158" s="136">
        <v>1</v>
      </c>
      <c r="AI158" s="136">
        <v>0</v>
      </c>
      <c r="AJ158" s="136">
        <v>0</v>
      </c>
      <c r="AK158" s="136">
        <v>0</v>
      </c>
      <c r="AL158" s="136">
        <v>0</v>
      </c>
      <c r="AM158" s="136">
        <v>1</v>
      </c>
      <c r="AN158" s="136">
        <v>0</v>
      </c>
      <c r="AO158" s="136">
        <v>0</v>
      </c>
      <c r="AP158" s="136">
        <v>0</v>
      </c>
    </row>
    <row r="159" spans="1:42" ht="15.6" x14ac:dyDescent="0.3">
      <c r="A159" s="161" t="s">
        <v>711</v>
      </c>
      <c r="B159" s="160">
        <v>1</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0</v>
      </c>
      <c r="T159" s="136">
        <v>0</v>
      </c>
      <c r="U159" s="136">
        <v>0</v>
      </c>
      <c r="V159" s="136">
        <v>0</v>
      </c>
      <c r="W159" s="136">
        <v>0</v>
      </c>
      <c r="X159" s="136">
        <v>0</v>
      </c>
      <c r="Y159" s="136">
        <v>0</v>
      </c>
      <c r="Z159" s="136">
        <v>0</v>
      </c>
      <c r="AA159" s="136">
        <v>0</v>
      </c>
      <c r="AB159" s="136">
        <v>0</v>
      </c>
      <c r="AC159" s="136">
        <v>0</v>
      </c>
      <c r="AD159" s="136">
        <v>0</v>
      </c>
      <c r="AE159" s="136">
        <v>0</v>
      </c>
      <c r="AF159" s="136">
        <v>0</v>
      </c>
      <c r="AG159" s="136">
        <v>1</v>
      </c>
      <c r="AH159" s="136">
        <v>0</v>
      </c>
      <c r="AI159" s="136">
        <v>0</v>
      </c>
      <c r="AJ159" s="136">
        <v>0</v>
      </c>
      <c r="AK159" s="136">
        <v>0</v>
      </c>
      <c r="AL159" s="136">
        <v>0</v>
      </c>
      <c r="AM159" s="136">
        <v>0</v>
      </c>
      <c r="AN159" s="136">
        <v>0</v>
      </c>
      <c r="AO159" s="136">
        <v>0</v>
      </c>
      <c r="AP159" s="136">
        <v>0</v>
      </c>
    </row>
    <row r="160" spans="1:42" ht="15.6" x14ac:dyDescent="0.3">
      <c r="A160" s="161" t="s">
        <v>604</v>
      </c>
      <c r="B160" s="160">
        <v>0</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0</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74</v>
      </c>
      <c r="C162" s="136">
        <v>0</v>
      </c>
      <c r="D162" s="136">
        <v>0</v>
      </c>
      <c r="E162" s="136">
        <v>0</v>
      </c>
      <c r="F162" s="136">
        <v>0</v>
      </c>
      <c r="G162" s="136">
        <v>0</v>
      </c>
      <c r="H162" s="136">
        <v>0</v>
      </c>
      <c r="I162" s="136">
        <v>0</v>
      </c>
      <c r="J162" s="136">
        <v>0</v>
      </c>
      <c r="K162" s="136">
        <v>0</v>
      </c>
      <c r="L162" s="136">
        <v>0</v>
      </c>
      <c r="M162" s="136">
        <v>0</v>
      </c>
      <c r="N162" s="136">
        <v>0</v>
      </c>
      <c r="O162" s="136">
        <v>0</v>
      </c>
      <c r="P162" s="136">
        <v>0</v>
      </c>
      <c r="Q162" s="136">
        <v>0</v>
      </c>
      <c r="R162" s="136">
        <v>0</v>
      </c>
      <c r="S162" s="136">
        <v>59</v>
      </c>
      <c r="T162" s="136">
        <v>0</v>
      </c>
      <c r="U162" s="136">
        <v>0</v>
      </c>
      <c r="V162" s="136">
        <v>0</v>
      </c>
      <c r="W162" s="136">
        <v>0</v>
      </c>
      <c r="X162" s="136">
        <v>0</v>
      </c>
      <c r="Y162" s="136">
        <v>0</v>
      </c>
      <c r="Z162" s="136">
        <v>0</v>
      </c>
      <c r="AA162" s="136">
        <v>1</v>
      </c>
      <c r="AB162" s="136">
        <v>0</v>
      </c>
      <c r="AC162" s="136">
        <v>3</v>
      </c>
      <c r="AD162" s="136">
        <v>0</v>
      </c>
      <c r="AE162" s="136">
        <v>0</v>
      </c>
      <c r="AF162" s="136">
        <v>0</v>
      </c>
      <c r="AG162" s="136">
        <v>7</v>
      </c>
      <c r="AH162" s="136">
        <v>0</v>
      </c>
      <c r="AI162" s="136">
        <v>0</v>
      </c>
      <c r="AJ162" s="136">
        <v>0</v>
      </c>
      <c r="AK162" s="136">
        <v>0</v>
      </c>
      <c r="AL162" s="136">
        <v>1</v>
      </c>
      <c r="AM162" s="136">
        <v>2</v>
      </c>
      <c r="AN162" s="136">
        <v>0</v>
      </c>
      <c r="AO162" s="136">
        <v>0</v>
      </c>
      <c r="AP162" s="136">
        <v>1</v>
      </c>
    </row>
    <row r="163" spans="1:42" ht="15.6" x14ac:dyDescent="0.3">
      <c r="A163" s="161" t="s">
        <v>583</v>
      </c>
      <c r="B163" s="160">
        <v>7</v>
      </c>
      <c r="C163" s="136">
        <v>0</v>
      </c>
      <c r="D163" s="136">
        <v>0</v>
      </c>
      <c r="E163" s="136">
        <v>0</v>
      </c>
      <c r="F163" s="136">
        <v>0</v>
      </c>
      <c r="G163" s="136">
        <v>0</v>
      </c>
      <c r="H163" s="136">
        <v>2</v>
      </c>
      <c r="I163" s="136">
        <v>0</v>
      </c>
      <c r="J163" s="136">
        <v>0</v>
      </c>
      <c r="K163" s="136">
        <v>0</v>
      </c>
      <c r="L163" s="136">
        <v>0</v>
      </c>
      <c r="M163" s="136">
        <v>0</v>
      </c>
      <c r="N163" s="136">
        <v>0</v>
      </c>
      <c r="O163" s="136">
        <v>0</v>
      </c>
      <c r="P163" s="136">
        <v>0</v>
      </c>
      <c r="Q163" s="136">
        <v>0</v>
      </c>
      <c r="R163" s="136">
        <v>0</v>
      </c>
      <c r="S163" s="136">
        <v>1</v>
      </c>
      <c r="T163" s="136">
        <v>0</v>
      </c>
      <c r="U163" s="136">
        <v>0</v>
      </c>
      <c r="V163" s="136">
        <v>0</v>
      </c>
      <c r="W163" s="136">
        <v>0</v>
      </c>
      <c r="X163" s="136">
        <v>0</v>
      </c>
      <c r="Y163" s="136">
        <v>0</v>
      </c>
      <c r="Z163" s="136">
        <v>0</v>
      </c>
      <c r="AA163" s="136">
        <v>0</v>
      </c>
      <c r="AB163" s="136">
        <v>0</v>
      </c>
      <c r="AC163" s="136">
        <v>1</v>
      </c>
      <c r="AD163" s="136">
        <v>0</v>
      </c>
      <c r="AE163" s="136">
        <v>0</v>
      </c>
      <c r="AF163" s="136">
        <v>0</v>
      </c>
      <c r="AG163" s="136">
        <v>3</v>
      </c>
      <c r="AH163" s="136">
        <v>0</v>
      </c>
      <c r="AI163" s="136">
        <v>0</v>
      </c>
      <c r="AJ163" s="136">
        <v>0</v>
      </c>
      <c r="AK163" s="136">
        <v>0</v>
      </c>
      <c r="AL163" s="136">
        <v>0</v>
      </c>
      <c r="AM163" s="136">
        <v>0</v>
      </c>
      <c r="AN163" s="136">
        <v>0</v>
      </c>
      <c r="AO163" s="136">
        <v>0</v>
      </c>
      <c r="AP163" s="136">
        <v>0</v>
      </c>
    </row>
    <row r="164" spans="1:42" ht="15.6" x14ac:dyDescent="0.3">
      <c r="A164" s="161" t="s">
        <v>495</v>
      </c>
      <c r="B164" s="160">
        <v>1</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0</v>
      </c>
      <c r="T164" s="136">
        <v>0</v>
      </c>
      <c r="U164" s="136">
        <v>0</v>
      </c>
      <c r="V164" s="136">
        <v>0</v>
      </c>
      <c r="W164" s="136">
        <v>0</v>
      </c>
      <c r="X164" s="136">
        <v>0</v>
      </c>
      <c r="Y164" s="136">
        <v>0</v>
      </c>
      <c r="Z164" s="136">
        <v>0</v>
      </c>
      <c r="AA164" s="136">
        <v>0</v>
      </c>
      <c r="AB164" s="136">
        <v>0</v>
      </c>
      <c r="AC164" s="136">
        <v>0</v>
      </c>
      <c r="AD164" s="136">
        <v>0</v>
      </c>
      <c r="AE164" s="136">
        <v>0</v>
      </c>
      <c r="AF164" s="136">
        <v>0</v>
      </c>
      <c r="AG164" s="136">
        <v>1</v>
      </c>
      <c r="AH164" s="136">
        <v>0</v>
      </c>
      <c r="AI164" s="136">
        <v>0</v>
      </c>
      <c r="AJ164" s="136">
        <v>0</v>
      </c>
      <c r="AK164" s="136">
        <v>0</v>
      </c>
      <c r="AL164" s="136">
        <v>0</v>
      </c>
      <c r="AM164" s="136">
        <v>0</v>
      </c>
      <c r="AN164" s="136">
        <v>0</v>
      </c>
      <c r="AO164" s="136">
        <v>0</v>
      </c>
      <c r="AP164" s="136">
        <v>0</v>
      </c>
    </row>
    <row r="165" spans="1:42" ht="15.6" x14ac:dyDescent="0.3">
      <c r="A165" s="161" t="s">
        <v>582</v>
      </c>
      <c r="B165" s="160">
        <v>1</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1</v>
      </c>
      <c r="AI165" s="136">
        <v>0</v>
      </c>
      <c r="AJ165" s="136">
        <v>0</v>
      </c>
      <c r="AK165" s="136">
        <v>0</v>
      </c>
      <c r="AL165" s="136">
        <v>0</v>
      </c>
      <c r="AM165" s="136">
        <v>0</v>
      </c>
      <c r="AN165" s="136">
        <v>0</v>
      </c>
      <c r="AO165" s="136">
        <v>0</v>
      </c>
      <c r="AP165" s="136">
        <v>0</v>
      </c>
    </row>
    <row r="166" spans="1:42" ht="15.6" x14ac:dyDescent="0.3">
      <c r="A166" s="161" t="s">
        <v>497</v>
      </c>
      <c r="B166" s="160">
        <v>2</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2</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0</v>
      </c>
      <c r="AN166" s="136">
        <v>0</v>
      </c>
      <c r="AO166" s="136">
        <v>0</v>
      </c>
      <c r="AP166" s="136">
        <v>0</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10</v>
      </c>
      <c r="C168" s="136">
        <v>0</v>
      </c>
      <c r="D168" s="136">
        <v>0</v>
      </c>
      <c r="E168" s="136">
        <v>0</v>
      </c>
      <c r="F168" s="136">
        <v>0</v>
      </c>
      <c r="G168" s="136">
        <v>0</v>
      </c>
      <c r="H168" s="136">
        <v>0</v>
      </c>
      <c r="I168" s="136">
        <v>0</v>
      </c>
      <c r="J168" s="136">
        <v>0</v>
      </c>
      <c r="K168" s="136">
        <v>0</v>
      </c>
      <c r="L168" s="136">
        <v>0</v>
      </c>
      <c r="M168" s="136">
        <v>0</v>
      </c>
      <c r="N168" s="136">
        <v>0</v>
      </c>
      <c r="O168" s="136">
        <v>0</v>
      </c>
      <c r="P168" s="136">
        <v>0</v>
      </c>
      <c r="Q168" s="136">
        <v>0</v>
      </c>
      <c r="R168" s="136">
        <v>0</v>
      </c>
      <c r="S168" s="136">
        <v>10</v>
      </c>
      <c r="T168" s="136">
        <v>0</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509</v>
      </c>
      <c r="B169" s="160">
        <v>6</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4</v>
      </c>
      <c r="T169" s="136">
        <v>0</v>
      </c>
      <c r="U169" s="136">
        <v>0</v>
      </c>
      <c r="V169" s="136">
        <v>0</v>
      </c>
      <c r="W169" s="136">
        <v>0</v>
      </c>
      <c r="X169" s="136">
        <v>0</v>
      </c>
      <c r="Y169" s="136">
        <v>0</v>
      </c>
      <c r="Z169" s="136">
        <v>0</v>
      </c>
      <c r="AA169" s="136">
        <v>0</v>
      </c>
      <c r="AB169" s="136">
        <v>0</v>
      </c>
      <c r="AC169" s="136">
        <v>0</v>
      </c>
      <c r="AD169" s="136">
        <v>0</v>
      </c>
      <c r="AE169" s="136">
        <v>0</v>
      </c>
      <c r="AF169" s="136">
        <v>0</v>
      </c>
      <c r="AG169" s="136">
        <v>2</v>
      </c>
      <c r="AH169" s="136">
        <v>0</v>
      </c>
      <c r="AI169" s="136">
        <v>0</v>
      </c>
      <c r="AJ169" s="136">
        <v>0</v>
      </c>
      <c r="AK169" s="136">
        <v>0</v>
      </c>
      <c r="AL169" s="136">
        <v>0</v>
      </c>
      <c r="AM169" s="136">
        <v>0</v>
      </c>
      <c r="AN169" s="136">
        <v>0</v>
      </c>
      <c r="AO169" s="136">
        <v>0</v>
      </c>
      <c r="AP169" s="136">
        <v>0</v>
      </c>
    </row>
    <row r="170" spans="1:42" ht="15.6" x14ac:dyDescent="0.3">
      <c r="A170" s="161" t="s">
        <v>616</v>
      </c>
      <c r="B170" s="160">
        <v>11</v>
      </c>
      <c r="C170" s="136">
        <v>0</v>
      </c>
      <c r="D170" s="136">
        <v>0</v>
      </c>
      <c r="E170" s="136">
        <v>0</v>
      </c>
      <c r="F170" s="136">
        <v>0</v>
      </c>
      <c r="G170" s="136">
        <v>0</v>
      </c>
      <c r="H170" s="136">
        <v>0</v>
      </c>
      <c r="I170" s="136">
        <v>0</v>
      </c>
      <c r="J170" s="136">
        <v>0</v>
      </c>
      <c r="K170" s="136">
        <v>0</v>
      </c>
      <c r="L170" s="136">
        <v>0</v>
      </c>
      <c r="M170" s="136">
        <v>0</v>
      </c>
      <c r="N170" s="136">
        <v>0</v>
      </c>
      <c r="O170" s="136">
        <v>0</v>
      </c>
      <c r="P170" s="136">
        <v>0</v>
      </c>
      <c r="Q170" s="136">
        <v>0</v>
      </c>
      <c r="R170" s="136">
        <v>0</v>
      </c>
      <c r="S170" s="136">
        <v>3</v>
      </c>
      <c r="T170" s="136">
        <v>0</v>
      </c>
      <c r="U170" s="136">
        <v>0</v>
      </c>
      <c r="V170" s="136">
        <v>0</v>
      </c>
      <c r="W170" s="136">
        <v>0</v>
      </c>
      <c r="X170" s="136">
        <v>0</v>
      </c>
      <c r="Y170" s="136">
        <v>0</v>
      </c>
      <c r="Z170" s="136">
        <v>0</v>
      </c>
      <c r="AA170" s="136">
        <v>0</v>
      </c>
      <c r="AB170" s="136">
        <v>0</v>
      </c>
      <c r="AC170" s="136">
        <v>3</v>
      </c>
      <c r="AD170" s="136">
        <v>0</v>
      </c>
      <c r="AE170" s="136">
        <v>0</v>
      </c>
      <c r="AF170" s="136">
        <v>0</v>
      </c>
      <c r="AG170" s="136">
        <v>2</v>
      </c>
      <c r="AH170" s="136">
        <v>1</v>
      </c>
      <c r="AI170" s="136">
        <v>0</v>
      </c>
      <c r="AJ170" s="136">
        <v>1</v>
      </c>
      <c r="AK170" s="136">
        <v>0</v>
      </c>
      <c r="AL170" s="136">
        <v>1</v>
      </c>
      <c r="AM170" s="136">
        <v>0</v>
      </c>
      <c r="AN170" s="136">
        <v>0</v>
      </c>
      <c r="AO170" s="136">
        <v>0</v>
      </c>
      <c r="AP170" s="136">
        <v>0</v>
      </c>
    </row>
    <row r="171" spans="1:42" ht="15.6" x14ac:dyDescent="0.3">
      <c r="A171" s="161" t="s">
        <v>304</v>
      </c>
      <c r="B171" s="160">
        <v>59</v>
      </c>
      <c r="C171" s="136">
        <v>0</v>
      </c>
      <c r="D171" s="136">
        <v>0</v>
      </c>
      <c r="E171" s="136">
        <v>1</v>
      </c>
      <c r="F171" s="136">
        <v>0</v>
      </c>
      <c r="G171" s="136">
        <v>0</v>
      </c>
      <c r="H171" s="136">
        <v>2</v>
      </c>
      <c r="I171" s="136">
        <v>0</v>
      </c>
      <c r="J171" s="136">
        <v>0</v>
      </c>
      <c r="K171" s="136">
        <v>0</v>
      </c>
      <c r="L171" s="136">
        <v>0</v>
      </c>
      <c r="M171" s="136">
        <v>0</v>
      </c>
      <c r="N171" s="136">
        <v>0</v>
      </c>
      <c r="O171" s="136">
        <v>0</v>
      </c>
      <c r="P171" s="136">
        <v>0</v>
      </c>
      <c r="Q171" s="136">
        <v>2</v>
      </c>
      <c r="R171" s="136">
        <v>0</v>
      </c>
      <c r="S171" s="136">
        <v>37</v>
      </c>
      <c r="T171" s="136">
        <v>3</v>
      </c>
      <c r="U171" s="136">
        <v>0</v>
      </c>
      <c r="V171" s="136">
        <v>0</v>
      </c>
      <c r="W171" s="136">
        <v>0</v>
      </c>
      <c r="X171" s="136">
        <v>0</v>
      </c>
      <c r="Y171" s="136">
        <v>0</v>
      </c>
      <c r="Z171" s="136">
        <v>0</v>
      </c>
      <c r="AA171" s="136">
        <v>1</v>
      </c>
      <c r="AB171" s="136">
        <v>0</v>
      </c>
      <c r="AC171" s="136">
        <v>4</v>
      </c>
      <c r="AD171" s="136">
        <v>0</v>
      </c>
      <c r="AE171" s="136">
        <v>0</v>
      </c>
      <c r="AF171" s="136">
        <v>0</v>
      </c>
      <c r="AG171" s="136">
        <v>2</v>
      </c>
      <c r="AH171" s="136">
        <v>1</v>
      </c>
      <c r="AI171" s="136">
        <v>0</v>
      </c>
      <c r="AJ171" s="136">
        <v>3</v>
      </c>
      <c r="AK171" s="136">
        <v>0</v>
      </c>
      <c r="AL171" s="136">
        <v>0</v>
      </c>
      <c r="AM171" s="136">
        <v>2</v>
      </c>
      <c r="AN171" s="136">
        <v>0</v>
      </c>
      <c r="AO171" s="136">
        <v>1</v>
      </c>
      <c r="AP171" s="136">
        <v>0</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7</v>
      </c>
      <c r="C173" s="136">
        <v>0</v>
      </c>
      <c r="D173" s="136">
        <v>0</v>
      </c>
      <c r="E173" s="136">
        <v>0</v>
      </c>
      <c r="F173" s="136">
        <v>0</v>
      </c>
      <c r="G173" s="136">
        <v>0</v>
      </c>
      <c r="H173" s="136">
        <v>1</v>
      </c>
      <c r="I173" s="136">
        <v>0</v>
      </c>
      <c r="J173" s="136">
        <v>0</v>
      </c>
      <c r="K173" s="136">
        <v>0</v>
      </c>
      <c r="L173" s="136">
        <v>0</v>
      </c>
      <c r="M173" s="136">
        <v>0</v>
      </c>
      <c r="N173" s="136">
        <v>0</v>
      </c>
      <c r="O173" s="136">
        <v>0</v>
      </c>
      <c r="P173" s="136">
        <v>0</v>
      </c>
      <c r="Q173" s="136">
        <v>0</v>
      </c>
      <c r="R173" s="136">
        <v>0</v>
      </c>
      <c r="S173" s="136">
        <v>2</v>
      </c>
      <c r="T173" s="136">
        <v>0</v>
      </c>
      <c r="U173" s="136">
        <v>0</v>
      </c>
      <c r="V173" s="136">
        <v>0</v>
      </c>
      <c r="W173" s="136">
        <v>0</v>
      </c>
      <c r="X173" s="136">
        <v>0</v>
      </c>
      <c r="Y173" s="136">
        <v>0</v>
      </c>
      <c r="Z173" s="136">
        <v>0</v>
      </c>
      <c r="AA173" s="136">
        <v>0</v>
      </c>
      <c r="AB173" s="136">
        <v>0</v>
      </c>
      <c r="AC173" s="136">
        <v>0</v>
      </c>
      <c r="AD173" s="136">
        <v>0</v>
      </c>
      <c r="AE173" s="136">
        <v>0</v>
      </c>
      <c r="AF173" s="136">
        <v>0</v>
      </c>
      <c r="AG173" s="136">
        <v>4</v>
      </c>
      <c r="AH173" s="136">
        <v>0</v>
      </c>
      <c r="AI173" s="136">
        <v>0</v>
      </c>
      <c r="AJ173" s="136">
        <v>0</v>
      </c>
      <c r="AK173" s="136">
        <v>0</v>
      </c>
      <c r="AL173" s="136">
        <v>0</v>
      </c>
      <c r="AM173" s="136">
        <v>0</v>
      </c>
      <c r="AN173" s="136">
        <v>0</v>
      </c>
      <c r="AO173" s="136">
        <v>0</v>
      </c>
      <c r="AP173" s="136">
        <v>0</v>
      </c>
    </row>
    <row r="174" spans="1:42" ht="15.6" x14ac:dyDescent="0.3">
      <c r="A174" s="161" t="s">
        <v>714</v>
      </c>
      <c r="B174" s="160">
        <v>22</v>
      </c>
      <c r="C174" s="136">
        <v>0</v>
      </c>
      <c r="D174" s="136">
        <v>0</v>
      </c>
      <c r="E174" s="136">
        <v>0</v>
      </c>
      <c r="F174" s="136">
        <v>0</v>
      </c>
      <c r="G174" s="136">
        <v>0</v>
      </c>
      <c r="H174" s="136">
        <v>0</v>
      </c>
      <c r="I174" s="136">
        <v>0</v>
      </c>
      <c r="J174" s="136">
        <v>0</v>
      </c>
      <c r="K174" s="136">
        <v>0</v>
      </c>
      <c r="L174" s="136">
        <v>0</v>
      </c>
      <c r="M174" s="136">
        <v>0</v>
      </c>
      <c r="N174" s="136">
        <v>0</v>
      </c>
      <c r="O174" s="136">
        <v>0</v>
      </c>
      <c r="P174" s="136">
        <v>0</v>
      </c>
      <c r="Q174" s="136">
        <v>0</v>
      </c>
      <c r="R174" s="136">
        <v>0</v>
      </c>
      <c r="S174" s="136">
        <v>20</v>
      </c>
      <c r="T174" s="136">
        <v>0</v>
      </c>
      <c r="U174" s="136">
        <v>0</v>
      </c>
      <c r="V174" s="136">
        <v>0</v>
      </c>
      <c r="W174" s="136">
        <v>0</v>
      </c>
      <c r="X174" s="136">
        <v>0</v>
      </c>
      <c r="Y174" s="136">
        <v>0</v>
      </c>
      <c r="Z174" s="136">
        <v>0</v>
      </c>
      <c r="AA174" s="136">
        <v>0</v>
      </c>
      <c r="AB174" s="136">
        <v>0</v>
      </c>
      <c r="AC174" s="136">
        <v>0</v>
      </c>
      <c r="AD174" s="136">
        <v>0</v>
      </c>
      <c r="AE174" s="136">
        <v>0</v>
      </c>
      <c r="AF174" s="136">
        <v>0</v>
      </c>
      <c r="AG174" s="136">
        <v>1</v>
      </c>
      <c r="AH174" s="136">
        <v>0</v>
      </c>
      <c r="AI174" s="136">
        <v>0</v>
      </c>
      <c r="AJ174" s="136">
        <v>0</v>
      </c>
      <c r="AK174" s="136">
        <v>0</v>
      </c>
      <c r="AL174" s="136">
        <v>0</v>
      </c>
      <c r="AM174" s="136">
        <v>0</v>
      </c>
      <c r="AN174" s="136">
        <v>0</v>
      </c>
      <c r="AO174" s="136">
        <v>0</v>
      </c>
      <c r="AP174" s="136">
        <v>1</v>
      </c>
    </row>
    <row r="175" spans="1:42" ht="15.6" x14ac:dyDescent="0.3">
      <c r="A175" s="161" t="s">
        <v>550</v>
      </c>
      <c r="B175" s="160">
        <v>17</v>
      </c>
      <c r="C175" s="136">
        <v>0</v>
      </c>
      <c r="D175" s="136">
        <v>0</v>
      </c>
      <c r="E175" s="136">
        <v>0</v>
      </c>
      <c r="F175" s="136">
        <v>0</v>
      </c>
      <c r="G175" s="136">
        <v>0</v>
      </c>
      <c r="H175" s="136">
        <v>0</v>
      </c>
      <c r="I175" s="136">
        <v>0</v>
      </c>
      <c r="J175" s="136">
        <v>0</v>
      </c>
      <c r="K175" s="136">
        <v>0</v>
      </c>
      <c r="L175" s="136">
        <v>0</v>
      </c>
      <c r="M175" s="136">
        <v>0</v>
      </c>
      <c r="N175" s="136">
        <v>0</v>
      </c>
      <c r="O175" s="136">
        <v>0</v>
      </c>
      <c r="P175" s="136">
        <v>0</v>
      </c>
      <c r="Q175" s="136">
        <v>0</v>
      </c>
      <c r="R175" s="136">
        <v>0</v>
      </c>
      <c r="S175" s="136">
        <v>5</v>
      </c>
      <c r="T175" s="136">
        <v>0</v>
      </c>
      <c r="U175" s="136">
        <v>0</v>
      </c>
      <c r="V175" s="136">
        <v>0</v>
      </c>
      <c r="W175" s="136">
        <v>0</v>
      </c>
      <c r="X175" s="136">
        <v>0</v>
      </c>
      <c r="Y175" s="136">
        <v>0</v>
      </c>
      <c r="Z175" s="136">
        <v>0</v>
      </c>
      <c r="AA175" s="136">
        <v>0</v>
      </c>
      <c r="AB175" s="136">
        <v>0</v>
      </c>
      <c r="AC175" s="136">
        <v>3</v>
      </c>
      <c r="AD175" s="136">
        <v>0</v>
      </c>
      <c r="AE175" s="136">
        <v>0</v>
      </c>
      <c r="AF175" s="136">
        <v>0</v>
      </c>
      <c r="AG175" s="136">
        <v>1</v>
      </c>
      <c r="AH175" s="136">
        <v>2</v>
      </c>
      <c r="AI175" s="136">
        <v>0</v>
      </c>
      <c r="AJ175" s="136">
        <v>5</v>
      </c>
      <c r="AK175" s="136">
        <v>0</v>
      </c>
      <c r="AL175" s="136">
        <v>0</v>
      </c>
      <c r="AM175" s="136">
        <v>0</v>
      </c>
      <c r="AN175" s="136">
        <v>0</v>
      </c>
      <c r="AO175" s="136">
        <v>0</v>
      </c>
      <c r="AP175" s="136">
        <v>1</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29</v>
      </c>
      <c r="C178" s="136">
        <v>0</v>
      </c>
      <c r="D178" s="136">
        <v>0</v>
      </c>
      <c r="E178" s="136">
        <v>0</v>
      </c>
      <c r="F178" s="136">
        <v>0</v>
      </c>
      <c r="G178" s="136">
        <v>0</v>
      </c>
      <c r="H178" s="136">
        <v>0</v>
      </c>
      <c r="I178" s="136">
        <v>0</v>
      </c>
      <c r="J178" s="136">
        <v>0</v>
      </c>
      <c r="K178" s="136">
        <v>0</v>
      </c>
      <c r="L178" s="136">
        <v>0</v>
      </c>
      <c r="M178" s="136">
        <v>0</v>
      </c>
      <c r="N178" s="136">
        <v>0</v>
      </c>
      <c r="O178" s="136">
        <v>0</v>
      </c>
      <c r="P178" s="136">
        <v>0</v>
      </c>
      <c r="Q178" s="136">
        <v>0</v>
      </c>
      <c r="R178" s="136">
        <v>0</v>
      </c>
      <c r="S178" s="136">
        <v>27</v>
      </c>
      <c r="T178" s="136">
        <v>0</v>
      </c>
      <c r="U178" s="136">
        <v>0</v>
      </c>
      <c r="V178" s="136">
        <v>0</v>
      </c>
      <c r="W178" s="136">
        <v>0</v>
      </c>
      <c r="X178" s="136">
        <v>0</v>
      </c>
      <c r="Y178" s="136">
        <v>0</v>
      </c>
      <c r="Z178" s="136">
        <v>0</v>
      </c>
      <c r="AA178" s="136">
        <v>0</v>
      </c>
      <c r="AB178" s="136">
        <v>0</v>
      </c>
      <c r="AC178" s="136">
        <v>0</v>
      </c>
      <c r="AD178" s="136">
        <v>0</v>
      </c>
      <c r="AE178" s="136">
        <v>0</v>
      </c>
      <c r="AF178" s="136">
        <v>0</v>
      </c>
      <c r="AG178" s="136">
        <v>0</v>
      </c>
      <c r="AH178" s="136">
        <v>0</v>
      </c>
      <c r="AI178" s="136">
        <v>0</v>
      </c>
      <c r="AJ178" s="136">
        <v>0</v>
      </c>
      <c r="AK178" s="136">
        <v>0</v>
      </c>
      <c r="AL178" s="136">
        <v>0</v>
      </c>
      <c r="AM178" s="136">
        <v>0</v>
      </c>
      <c r="AN178" s="136">
        <v>0</v>
      </c>
      <c r="AO178" s="136">
        <v>0</v>
      </c>
      <c r="AP178" s="136">
        <v>2</v>
      </c>
    </row>
    <row r="179" spans="1:42" ht="15.6" x14ac:dyDescent="0.3">
      <c r="A179" s="161" t="s">
        <v>584</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0</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0</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0</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1</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1</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0</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0</v>
      </c>
      <c r="T186" s="136">
        <v>0</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0</v>
      </c>
    </row>
    <row r="187" spans="1:42" ht="15.6" x14ac:dyDescent="0.3">
      <c r="A187" s="161" t="s">
        <v>605</v>
      </c>
      <c r="B187" s="160">
        <v>0</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1</v>
      </c>
      <c r="C189" s="136">
        <v>0</v>
      </c>
      <c r="D189" s="136">
        <v>0</v>
      </c>
      <c r="E189" s="136">
        <v>0</v>
      </c>
      <c r="F189" s="136">
        <v>0</v>
      </c>
      <c r="G189" s="136">
        <v>0</v>
      </c>
      <c r="H189" s="136">
        <v>0</v>
      </c>
      <c r="I189" s="136">
        <v>0</v>
      </c>
      <c r="J189" s="136">
        <v>0</v>
      </c>
      <c r="K189" s="136">
        <v>0</v>
      </c>
      <c r="L189" s="136">
        <v>0</v>
      </c>
      <c r="M189" s="136">
        <v>0</v>
      </c>
      <c r="N189" s="136">
        <v>0</v>
      </c>
      <c r="O189" s="136">
        <v>0</v>
      </c>
      <c r="P189" s="136">
        <v>0</v>
      </c>
      <c r="Q189" s="136">
        <v>0</v>
      </c>
      <c r="R189" s="136">
        <v>0</v>
      </c>
      <c r="S189" s="136">
        <v>1</v>
      </c>
      <c r="T189" s="136">
        <v>0</v>
      </c>
      <c r="U189" s="136">
        <v>0</v>
      </c>
      <c r="V189" s="136">
        <v>0</v>
      </c>
      <c r="W189" s="136">
        <v>0</v>
      </c>
      <c r="X189" s="136">
        <v>0</v>
      </c>
      <c r="Y189" s="136">
        <v>0</v>
      </c>
      <c r="Z189" s="136">
        <v>0</v>
      </c>
      <c r="AA189" s="136">
        <v>0</v>
      </c>
      <c r="AB189" s="136">
        <v>0</v>
      </c>
      <c r="AC189" s="136">
        <v>0</v>
      </c>
      <c r="AD189" s="136">
        <v>0</v>
      </c>
      <c r="AE189" s="136">
        <v>0</v>
      </c>
      <c r="AF189" s="136">
        <v>0</v>
      </c>
      <c r="AG189" s="136">
        <v>0</v>
      </c>
      <c r="AH189" s="136">
        <v>0</v>
      </c>
      <c r="AI189" s="136">
        <v>0</v>
      </c>
      <c r="AJ189" s="136">
        <v>0</v>
      </c>
      <c r="AK189" s="136">
        <v>0</v>
      </c>
      <c r="AL189" s="136">
        <v>0</v>
      </c>
      <c r="AM189" s="136">
        <v>0</v>
      </c>
      <c r="AN189" s="136">
        <v>0</v>
      </c>
      <c r="AO189" s="136">
        <v>0</v>
      </c>
      <c r="AP189" s="136">
        <v>0</v>
      </c>
    </row>
    <row r="190" spans="1:42" ht="15.6" x14ac:dyDescent="0.3">
      <c r="A190" s="161" t="s">
        <v>723</v>
      </c>
      <c r="B190" s="160">
        <v>1</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1</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11</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7</v>
      </c>
      <c r="T191" s="136">
        <v>0</v>
      </c>
      <c r="U191" s="136">
        <v>0</v>
      </c>
      <c r="V191" s="136">
        <v>0</v>
      </c>
      <c r="W191" s="136">
        <v>0</v>
      </c>
      <c r="X191" s="136">
        <v>0</v>
      </c>
      <c r="Y191" s="136">
        <v>0</v>
      </c>
      <c r="Z191" s="136">
        <v>0</v>
      </c>
      <c r="AA191" s="136">
        <v>0</v>
      </c>
      <c r="AB191" s="136">
        <v>0</v>
      </c>
      <c r="AC191" s="136">
        <v>0</v>
      </c>
      <c r="AD191" s="136">
        <v>0</v>
      </c>
      <c r="AE191" s="136">
        <v>0</v>
      </c>
      <c r="AF191" s="136">
        <v>0</v>
      </c>
      <c r="AG191" s="136">
        <v>4</v>
      </c>
      <c r="AH191" s="136">
        <v>0</v>
      </c>
      <c r="AI191" s="136">
        <v>0</v>
      </c>
      <c r="AJ191" s="136">
        <v>0</v>
      </c>
      <c r="AK191" s="136">
        <v>0</v>
      </c>
      <c r="AL191" s="136">
        <v>0</v>
      </c>
      <c r="AM191" s="136">
        <v>0</v>
      </c>
      <c r="AN191" s="136">
        <v>0</v>
      </c>
      <c r="AO191" s="136">
        <v>0</v>
      </c>
      <c r="AP191" s="136">
        <v>0</v>
      </c>
    </row>
    <row r="192" spans="1:42" ht="15.6" x14ac:dyDescent="0.3">
      <c r="A192" s="161" t="s">
        <v>515</v>
      </c>
      <c r="B192" s="160">
        <v>0</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7</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0</v>
      </c>
      <c r="T196" s="136">
        <v>0</v>
      </c>
      <c r="U196" s="136">
        <v>0</v>
      </c>
      <c r="V196" s="136">
        <v>0</v>
      </c>
      <c r="W196" s="136">
        <v>0</v>
      </c>
      <c r="X196" s="136">
        <v>0</v>
      </c>
      <c r="Y196" s="136">
        <v>0</v>
      </c>
      <c r="Z196" s="136">
        <v>0</v>
      </c>
      <c r="AA196" s="136">
        <v>0</v>
      </c>
      <c r="AB196" s="136">
        <v>0</v>
      </c>
      <c r="AC196" s="136">
        <v>0</v>
      </c>
      <c r="AD196" s="136">
        <v>0</v>
      </c>
      <c r="AE196" s="136">
        <v>0</v>
      </c>
      <c r="AF196" s="136">
        <v>0</v>
      </c>
      <c r="AG196" s="136">
        <v>0</v>
      </c>
      <c r="AH196" s="136">
        <v>7</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3</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1</v>
      </c>
      <c r="T198" s="136">
        <v>0</v>
      </c>
      <c r="U198" s="136">
        <v>0</v>
      </c>
      <c r="V198" s="136">
        <v>0</v>
      </c>
      <c r="W198" s="136">
        <v>0</v>
      </c>
      <c r="X198" s="136">
        <v>0</v>
      </c>
      <c r="Y198" s="136">
        <v>0</v>
      </c>
      <c r="Z198" s="136">
        <v>0</v>
      </c>
      <c r="AA198" s="136">
        <v>0</v>
      </c>
      <c r="AB198" s="136">
        <v>0</v>
      </c>
      <c r="AC198" s="136">
        <v>1</v>
      </c>
      <c r="AD198" s="136">
        <v>0</v>
      </c>
      <c r="AE198" s="136">
        <v>0</v>
      </c>
      <c r="AF198" s="136">
        <v>0</v>
      </c>
      <c r="AG198" s="136">
        <v>1</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184</v>
      </c>
      <c r="C201" s="136">
        <v>2</v>
      </c>
      <c r="D201" s="136">
        <v>0</v>
      </c>
      <c r="E201" s="136">
        <v>4</v>
      </c>
      <c r="F201" s="136">
        <v>3</v>
      </c>
      <c r="G201" s="136">
        <v>0</v>
      </c>
      <c r="H201" s="136">
        <v>8</v>
      </c>
      <c r="I201" s="136">
        <v>0</v>
      </c>
      <c r="J201" s="136">
        <v>3</v>
      </c>
      <c r="K201" s="136">
        <v>7</v>
      </c>
      <c r="L201" s="136">
        <v>0</v>
      </c>
      <c r="M201" s="136">
        <v>2</v>
      </c>
      <c r="N201" s="136">
        <v>0</v>
      </c>
      <c r="O201" s="136">
        <v>10</v>
      </c>
      <c r="P201" s="136">
        <v>2</v>
      </c>
      <c r="Q201" s="136">
        <v>0</v>
      </c>
      <c r="R201" s="136">
        <v>0</v>
      </c>
      <c r="S201" s="136">
        <v>49</v>
      </c>
      <c r="T201" s="136">
        <v>2</v>
      </c>
      <c r="U201" s="136">
        <v>0</v>
      </c>
      <c r="V201" s="136">
        <v>1</v>
      </c>
      <c r="W201" s="136">
        <v>2</v>
      </c>
      <c r="X201" s="136">
        <v>0</v>
      </c>
      <c r="Y201" s="136">
        <v>2</v>
      </c>
      <c r="Z201" s="136">
        <v>6</v>
      </c>
      <c r="AA201" s="136">
        <v>1</v>
      </c>
      <c r="AB201" s="136">
        <v>0</v>
      </c>
      <c r="AC201" s="136">
        <v>15</v>
      </c>
      <c r="AD201" s="136">
        <v>1</v>
      </c>
      <c r="AE201" s="136">
        <v>3</v>
      </c>
      <c r="AF201" s="136">
        <v>0</v>
      </c>
      <c r="AG201" s="136">
        <v>23</v>
      </c>
      <c r="AH201" s="136">
        <v>7</v>
      </c>
      <c r="AI201" s="136">
        <v>0</v>
      </c>
      <c r="AJ201" s="136">
        <v>0</v>
      </c>
      <c r="AK201" s="136">
        <v>0</v>
      </c>
      <c r="AL201" s="136">
        <v>4</v>
      </c>
      <c r="AM201" s="136">
        <v>4</v>
      </c>
      <c r="AN201" s="136">
        <v>0</v>
      </c>
      <c r="AO201" s="136">
        <v>18</v>
      </c>
      <c r="AP201" s="136">
        <v>5</v>
      </c>
    </row>
    <row r="202" spans="1:42" ht="15.6" x14ac:dyDescent="0.3">
      <c r="A202" s="161" t="s">
        <v>730</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0</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0</v>
      </c>
      <c r="T203" s="136">
        <v>0</v>
      </c>
      <c r="U203" s="136">
        <v>0</v>
      </c>
      <c r="V203" s="136">
        <v>0</v>
      </c>
      <c r="W203" s="136">
        <v>0</v>
      </c>
      <c r="X203" s="136">
        <v>0</v>
      </c>
      <c r="Y203" s="136">
        <v>0</v>
      </c>
      <c r="Z203" s="136">
        <v>0</v>
      </c>
      <c r="AA203" s="136">
        <v>0</v>
      </c>
      <c r="AB203" s="136">
        <v>0</v>
      </c>
      <c r="AC203" s="136">
        <v>0</v>
      </c>
      <c r="AD203" s="136">
        <v>0</v>
      </c>
      <c r="AE203" s="136">
        <v>0</v>
      </c>
      <c r="AF203" s="136">
        <v>0</v>
      </c>
      <c r="AG203" s="136">
        <v>0</v>
      </c>
      <c r="AH203" s="136">
        <v>0</v>
      </c>
      <c r="AI203" s="136">
        <v>0</v>
      </c>
      <c r="AJ203" s="136">
        <v>0</v>
      </c>
      <c r="AK203" s="136">
        <v>0</v>
      </c>
      <c r="AL203" s="136">
        <v>0</v>
      </c>
      <c r="AM203" s="136">
        <v>0</v>
      </c>
      <c r="AN203" s="136">
        <v>0</v>
      </c>
      <c r="AO203" s="136">
        <v>0</v>
      </c>
      <c r="AP203" s="136">
        <v>0</v>
      </c>
    </row>
    <row r="204" spans="1:42" ht="15.6" x14ac:dyDescent="0.3">
      <c r="A204" s="161" t="s">
        <v>731</v>
      </c>
      <c r="B204" s="160">
        <v>3</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1</v>
      </c>
      <c r="T204" s="136">
        <v>0</v>
      </c>
      <c r="U204" s="136">
        <v>0</v>
      </c>
      <c r="V204" s="136">
        <v>0</v>
      </c>
      <c r="W204" s="136">
        <v>0</v>
      </c>
      <c r="X204" s="136">
        <v>0</v>
      </c>
      <c r="Y204" s="136">
        <v>0</v>
      </c>
      <c r="Z204" s="136">
        <v>0</v>
      </c>
      <c r="AA204" s="136">
        <v>0</v>
      </c>
      <c r="AB204" s="136">
        <v>0</v>
      </c>
      <c r="AC204" s="136">
        <v>1</v>
      </c>
      <c r="AD204" s="136">
        <v>0</v>
      </c>
      <c r="AE204" s="136">
        <v>0</v>
      </c>
      <c r="AF204" s="136">
        <v>0</v>
      </c>
      <c r="AG204" s="136">
        <v>0</v>
      </c>
      <c r="AH204" s="136">
        <v>0</v>
      </c>
      <c r="AI204" s="136">
        <v>0</v>
      </c>
      <c r="AJ204" s="136">
        <v>1</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6</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2</v>
      </c>
      <c r="T206" s="136">
        <v>0</v>
      </c>
      <c r="U206" s="136">
        <v>0</v>
      </c>
      <c r="V206" s="136">
        <v>0</v>
      </c>
      <c r="W206" s="136">
        <v>0</v>
      </c>
      <c r="X206" s="136">
        <v>0</v>
      </c>
      <c r="Y206" s="136">
        <v>0</v>
      </c>
      <c r="Z206" s="136">
        <v>0</v>
      </c>
      <c r="AA206" s="136">
        <v>0</v>
      </c>
      <c r="AB206" s="136">
        <v>0</v>
      </c>
      <c r="AC206" s="136">
        <v>3</v>
      </c>
      <c r="AD206" s="136">
        <v>0</v>
      </c>
      <c r="AE206" s="136">
        <v>0</v>
      </c>
      <c r="AF206" s="136">
        <v>0</v>
      </c>
      <c r="AG206" s="136">
        <v>1</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0</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0</v>
      </c>
      <c r="T208" s="136">
        <v>0</v>
      </c>
      <c r="U208" s="136">
        <v>0</v>
      </c>
      <c r="V208" s="136">
        <v>0</v>
      </c>
      <c r="W208" s="136">
        <v>0</v>
      </c>
      <c r="X208" s="136">
        <v>0</v>
      </c>
      <c r="Y208" s="136">
        <v>0</v>
      </c>
      <c r="Z208" s="136">
        <v>0</v>
      </c>
      <c r="AA208" s="136">
        <v>0</v>
      </c>
      <c r="AB208" s="136">
        <v>0</v>
      </c>
      <c r="AC208" s="136">
        <v>0</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736</v>
      </c>
      <c r="B209" s="160">
        <v>2</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2</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0</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0</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516</v>
      </c>
      <c r="B212" s="160">
        <v>1</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1</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4</v>
      </c>
      <c r="C214" s="136">
        <v>0</v>
      </c>
      <c r="D214" s="136">
        <v>0</v>
      </c>
      <c r="E214" s="136">
        <v>0</v>
      </c>
      <c r="F214" s="136">
        <v>0</v>
      </c>
      <c r="G214" s="136">
        <v>0</v>
      </c>
      <c r="H214" s="136">
        <v>1</v>
      </c>
      <c r="I214" s="136">
        <v>0</v>
      </c>
      <c r="J214" s="136">
        <v>0</v>
      </c>
      <c r="K214" s="136">
        <v>0</v>
      </c>
      <c r="L214" s="136">
        <v>0</v>
      </c>
      <c r="M214" s="136">
        <v>0</v>
      </c>
      <c r="N214" s="136">
        <v>0</v>
      </c>
      <c r="O214" s="136">
        <v>0</v>
      </c>
      <c r="P214" s="136">
        <v>0</v>
      </c>
      <c r="Q214" s="136">
        <v>0</v>
      </c>
      <c r="R214" s="136">
        <v>0</v>
      </c>
      <c r="S214" s="136">
        <v>2</v>
      </c>
      <c r="T214" s="136">
        <v>0</v>
      </c>
      <c r="U214" s="136">
        <v>0</v>
      </c>
      <c r="V214" s="136">
        <v>0</v>
      </c>
      <c r="W214" s="136">
        <v>0</v>
      </c>
      <c r="X214" s="136">
        <v>0</v>
      </c>
      <c r="Y214" s="136">
        <v>0</v>
      </c>
      <c r="Z214" s="136">
        <v>0</v>
      </c>
      <c r="AA214" s="136">
        <v>0</v>
      </c>
      <c r="AB214" s="136">
        <v>0</v>
      </c>
      <c r="AC214" s="136">
        <v>0</v>
      </c>
      <c r="AD214" s="136">
        <v>0</v>
      </c>
      <c r="AE214" s="136">
        <v>0</v>
      </c>
      <c r="AF214" s="136">
        <v>0</v>
      </c>
      <c r="AG214" s="136">
        <v>1</v>
      </c>
      <c r="AH214" s="136">
        <v>0</v>
      </c>
      <c r="AI214" s="136">
        <v>0</v>
      </c>
      <c r="AJ214" s="136">
        <v>0</v>
      </c>
      <c r="AK214" s="136">
        <v>0</v>
      </c>
      <c r="AL214" s="136">
        <v>0</v>
      </c>
      <c r="AM214" s="136">
        <v>0</v>
      </c>
      <c r="AN214" s="136">
        <v>0</v>
      </c>
      <c r="AO214" s="136">
        <v>0</v>
      </c>
      <c r="AP214" s="136">
        <v>0</v>
      </c>
    </row>
    <row r="215" spans="1:42" ht="15.6" x14ac:dyDescent="0.3">
      <c r="A215" s="161" t="s">
        <v>512</v>
      </c>
      <c r="B215" s="160">
        <v>20</v>
      </c>
      <c r="C215" s="136">
        <v>0</v>
      </c>
      <c r="D215" s="136">
        <v>0</v>
      </c>
      <c r="E215" s="136">
        <v>3</v>
      </c>
      <c r="F215" s="136">
        <v>0</v>
      </c>
      <c r="G215" s="136">
        <v>0</v>
      </c>
      <c r="H215" s="136">
        <v>2</v>
      </c>
      <c r="I215" s="136">
        <v>0</v>
      </c>
      <c r="J215" s="136">
        <v>0</v>
      </c>
      <c r="K215" s="136">
        <v>0</v>
      </c>
      <c r="L215" s="136">
        <v>0</v>
      </c>
      <c r="M215" s="136">
        <v>0</v>
      </c>
      <c r="N215" s="136">
        <v>0</v>
      </c>
      <c r="O215" s="136">
        <v>0</v>
      </c>
      <c r="P215" s="136">
        <v>0</v>
      </c>
      <c r="Q215" s="136">
        <v>0</v>
      </c>
      <c r="R215" s="136">
        <v>0</v>
      </c>
      <c r="S215" s="136">
        <v>11</v>
      </c>
      <c r="T215" s="136">
        <v>0</v>
      </c>
      <c r="U215" s="136">
        <v>0</v>
      </c>
      <c r="V215" s="136">
        <v>0</v>
      </c>
      <c r="W215" s="136">
        <v>0</v>
      </c>
      <c r="X215" s="136">
        <v>0</v>
      </c>
      <c r="Y215" s="136">
        <v>0</v>
      </c>
      <c r="Z215" s="136">
        <v>0</v>
      </c>
      <c r="AA215" s="136">
        <v>0</v>
      </c>
      <c r="AB215" s="136">
        <v>0</v>
      </c>
      <c r="AC215" s="136">
        <v>0</v>
      </c>
      <c r="AD215" s="136">
        <v>0</v>
      </c>
      <c r="AE215" s="136">
        <v>0</v>
      </c>
      <c r="AF215" s="136">
        <v>0</v>
      </c>
      <c r="AG215" s="136">
        <v>1</v>
      </c>
      <c r="AH215" s="136">
        <v>0</v>
      </c>
      <c r="AI215" s="136">
        <v>0</v>
      </c>
      <c r="AJ215" s="136">
        <v>2</v>
      </c>
      <c r="AK215" s="136">
        <v>0</v>
      </c>
      <c r="AL215" s="136">
        <v>0</v>
      </c>
      <c r="AM215" s="136">
        <v>0</v>
      </c>
      <c r="AN215" s="136">
        <v>0</v>
      </c>
      <c r="AO215" s="136">
        <v>0</v>
      </c>
      <c r="AP215" s="136">
        <v>1</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5</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3</v>
      </c>
      <c r="T217" s="136">
        <v>0</v>
      </c>
      <c r="U217" s="136">
        <v>0</v>
      </c>
      <c r="V217" s="136">
        <v>0</v>
      </c>
      <c r="W217" s="136">
        <v>0</v>
      </c>
      <c r="X217" s="136">
        <v>0</v>
      </c>
      <c r="Y217" s="136">
        <v>0</v>
      </c>
      <c r="Z217" s="136">
        <v>0</v>
      </c>
      <c r="AA217" s="136">
        <v>0</v>
      </c>
      <c r="AB217" s="136">
        <v>0</v>
      </c>
      <c r="AC217" s="136">
        <v>2</v>
      </c>
      <c r="AD217" s="136">
        <v>0</v>
      </c>
      <c r="AE217" s="136">
        <v>0</v>
      </c>
      <c r="AF217" s="136">
        <v>0</v>
      </c>
      <c r="AG217" s="136">
        <v>0</v>
      </c>
      <c r="AH217" s="136">
        <v>0</v>
      </c>
      <c r="AI217" s="136">
        <v>0</v>
      </c>
      <c r="AJ217" s="136">
        <v>0</v>
      </c>
      <c r="AK217" s="136">
        <v>0</v>
      </c>
      <c r="AL217" s="136">
        <v>0</v>
      </c>
      <c r="AM217" s="136">
        <v>0</v>
      </c>
      <c r="AN217" s="136">
        <v>0</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1</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1</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18</v>
      </c>
      <c r="C222" s="136">
        <v>0</v>
      </c>
      <c r="D222" s="136">
        <v>0</v>
      </c>
      <c r="E222" s="136">
        <v>0</v>
      </c>
      <c r="F222" s="136">
        <v>0</v>
      </c>
      <c r="G222" s="136">
        <v>0</v>
      </c>
      <c r="H222" s="136">
        <v>0</v>
      </c>
      <c r="I222" s="136">
        <v>0</v>
      </c>
      <c r="J222" s="136">
        <v>0</v>
      </c>
      <c r="K222" s="136">
        <v>0</v>
      </c>
      <c r="L222" s="136">
        <v>0</v>
      </c>
      <c r="M222" s="136">
        <v>0</v>
      </c>
      <c r="N222" s="136">
        <v>0</v>
      </c>
      <c r="O222" s="136">
        <v>0</v>
      </c>
      <c r="P222" s="136">
        <v>0</v>
      </c>
      <c r="Q222" s="136">
        <v>0</v>
      </c>
      <c r="R222" s="136">
        <v>0</v>
      </c>
      <c r="S222" s="136">
        <v>8</v>
      </c>
      <c r="T222" s="136">
        <v>0</v>
      </c>
      <c r="U222" s="136">
        <v>0</v>
      </c>
      <c r="V222" s="136">
        <v>0</v>
      </c>
      <c r="W222" s="136">
        <v>0</v>
      </c>
      <c r="X222" s="136">
        <v>0</v>
      </c>
      <c r="Y222" s="136">
        <v>0</v>
      </c>
      <c r="Z222" s="136">
        <v>0</v>
      </c>
      <c r="AA222" s="136">
        <v>0</v>
      </c>
      <c r="AB222" s="136">
        <v>0</v>
      </c>
      <c r="AC222" s="136">
        <v>6</v>
      </c>
      <c r="AD222" s="136">
        <v>0</v>
      </c>
      <c r="AE222" s="136">
        <v>0</v>
      </c>
      <c r="AF222" s="136">
        <v>0</v>
      </c>
      <c r="AG222" s="136">
        <v>1</v>
      </c>
      <c r="AH222" s="136">
        <v>0</v>
      </c>
      <c r="AI222" s="136">
        <v>0</v>
      </c>
      <c r="AJ222" s="136">
        <v>1</v>
      </c>
      <c r="AK222" s="136">
        <v>0</v>
      </c>
      <c r="AL222" s="136">
        <v>1</v>
      </c>
      <c r="AM222" s="136">
        <v>1</v>
      </c>
      <c r="AN222" s="136">
        <v>0</v>
      </c>
      <c r="AO222" s="136">
        <v>0</v>
      </c>
      <c r="AP222" s="136">
        <v>0</v>
      </c>
    </row>
    <row r="223" spans="1:42" ht="15.6" x14ac:dyDescent="0.3">
      <c r="A223" s="161" t="s">
        <v>606</v>
      </c>
      <c r="B223" s="160">
        <v>0</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2</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1</v>
      </c>
      <c r="T226" s="136">
        <v>0</v>
      </c>
      <c r="U226" s="136">
        <v>0</v>
      </c>
      <c r="V226" s="136">
        <v>0</v>
      </c>
      <c r="W226" s="136">
        <v>0</v>
      </c>
      <c r="X226" s="136">
        <v>0</v>
      </c>
      <c r="Y226" s="136">
        <v>0</v>
      </c>
      <c r="Z226" s="136">
        <v>0</v>
      </c>
      <c r="AA226" s="136">
        <v>0</v>
      </c>
      <c r="AB226" s="136">
        <v>0</v>
      </c>
      <c r="AC226" s="136">
        <v>0</v>
      </c>
      <c r="AD226" s="136">
        <v>0</v>
      </c>
      <c r="AE226" s="136">
        <v>0</v>
      </c>
      <c r="AF226" s="136">
        <v>0</v>
      </c>
      <c r="AG226" s="136">
        <v>1</v>
      </c>
      <c r="AH226" s="136">
        <v>0</v>
      </c>
      <c r="AI226" s="136">
        <v>0</v>
      </c>
      <c r="AJ226" s="136">
        <v>0</v>
      </c>
      <c r="AK226" s="136">
        <v>0</v>
      </c>
      <c r="AL226" s="136">
        <v>0</v>
      </c>
      <c r="AM226" s="136">
        <v>0</v>
      </c>
      <c r="AN226" s="136">
        <v>0</v>
      </c>
      <c r="AO226" s="136">
        <v>0</v>
      </c>
      <c r="AP226" s="136">
        <v>0</v>
      </c>
    </row>
    <row r="227" spans="1:42" ht="15.6" x14ac:dyDescent="0.3">
      <c r="A227" s="161" t="s">
        <v>745</v>
      </c>
      <c r="B227" s="160">
        <v>1</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0</v>
      </c>
      <c r="T227" s="136">
        <v>0</v>
      </c>
      <c r="U227" s="136">
        <v>0</v>
      </c>
      <c r="V227" s="136">
        <v>0</v>
      </c>
      <c r="W227" s="136">
        <v>0</v>
      </c>
      <c r="X227" s="136">
        <v>0</v>
      </c>
      <c r="Y227" s="136">
        <v>0</v>
      </c>
      <c r="Z227" s="136">
        <v>0</v>
      </c>
      <c r="AA227" s="136">
        <v>0</v>
      </c>
      <c r="AB227" s="136">
        <v>0</v>
      </c>
      <c r="AC227" s="136">
        <v>1</v>
      </c>
      <c r="AD227" s="136">
        <v>0</v>
      </c>
      <c r="AE227" s="136">
        <v>0</v>
      </c>
      <c r="AF227" s="136">
        <v>0</v>
      </c>
      <c r="AG227" s="136">
        <v>0</v>
      </c>
      <c r="AH227" s="136">
        <v>0</v>
      </c>
      <c r="AI227" s="136">
        <v>0</v>
      </c>
      <c r="AJ227" s="136">
        <v>0</v>
      </c>
      <c r="AK227" s="136">
        <v>0</v>
      </c>
      <c r="AL227" s="136">
        <v>0</v>
      </c>
      <c r="AM227" s="136">
        <v>0</v>
      </c>
      <c r="AN227" s="136">
        <v>0</v>
      </c>
      <c r="AO227" s="136">
        <v>0</v>
      </c>
      <c r="AP227" s="136">
        <v>0</v>
      </c>
    </row>
    <row r="228" spans="1:42" ht="15.6" x14ac:dyDescent="0.3">
      <c r="A228" s="161" t="s">
        <v>526</v>
      </c>
      <c r="B228" s="160">
        <v>0</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0</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10</v>
      </c>
      <c r="C231" s="136">
        <v>0</v>
      </c>
      <c r="D231" s="136">
        <v>0</v>
      </c>
      <c r="E231" s="136">
        <v>0</v>
      </c>
      <c r="F231" s="136">
        <v>0</v>
      </c>
      <c r="G231" s="136">
        <v>0</v>
      </c>
      <c r="H231" s="136">
        <v>0</v>
      </c>
      <c r="I231" s="136">
        <v>0</v>
      </c>
      <c r="J231" s="136">
        <v>0</v>
      </c>
      <c r="K231" s="136">
        <v>0</v>
      </c>
      <c r="L231" s="136">
        <v>0</v>
      </c>
      <c r="M231" s="136">
        <v>0</v>
      </c>
      <c r="N231" s="136">
        <v>0</v>
      </c>
      <c r="O231" s="136">
        <v>0</v>
      </c>
      <c r="P231" s="136">
        <v>0</v>
      </c>
      <c r="Q231" s="136">
        <v>0</v>
      </c>
      <c r="R231" s="136">
        <v>0</v>
      </c>
      <c r="S231" s="136">
        <v>2</v>
      </c>
      <c r="T231" s="136">
        <v>0</v>
      </c>
      <c r="U231" s="136">
        <v>0</v>
      </c>
      <c r="V231" s="136">
        <v>0</v>
      </c>
      <c r="W231" s="136">
        <v>0</v>
      </c>
      <c r="X231" s="136">
        <v>0</v>
      </c>
      <c r="Y231" s="136">
        <v>0</v>
      </c>
      <c r="Z231" s="136">
        <v>0</v>
      </c>
      <c r="AA231" s="136">
        <v>0</v>
      </c>
      <c r="AB231" s="136">
        <v>0</v>
      </c>
      <c r="AC231" s="136">
        <v>2</v>
      </c>
      <c r="AD231" s="136">
        <v>0</v>
      </c>
      <c r="AE231" s="136">
        <v>0</v>
      </c>
      <c r="AF231" s="136">
        <v>0</v>
      </c>
      <c r="AG231" s="136">
        <v>3</v>
      </c>
      <c r="AH231" s="136">
        <v>0</v>
      </c>
      <c r="AI231" s="136">
        <v>0</v>
      </c>
      <c r="AJ231" s="136">
        <v>0</v>
      </c>
      <c r="AK231" s="136">
        <v>0</v>
      </c>
      <c r="AL231" s="136">
        <v>0</v>
      </c>
      <c r="AM231" s="136">
        <v>0</v>
      </c>
      <c r="AN231" s="136">
        <v>1</v>
      </c>
      <c r="AO231" s="136">
        <v>2</v>
      </c>
      <c r="AP231" s="136">
        <v>0</v>
      </c>
    </row>
    <row r="232" spans="1:42" ht="15.6" x14ac:dyDescent="0.3">
      <c r="A232" s="161" t="s">
        <v>520</v>
      </c>
      <c r="B232" s="160">
        <v>19</v>
      </c>
      <c r="C232" s="136">
        <v>0</v>
      </c>
      <c r="D232" s="136">
        <v>0</v>
      </c>
      <c r="E232" s="136">
        <v>0</v>
      </c>
      <c r="F232" s="136">
        <v>0</v>
      </c>
      <c r="G232" s="136">
        <v>0</v>
      </c>
      <c r="H232" s="136">
        <v>0</v>
      </c>
      <c r="I232" s="136">
        <v>0</v>
      </c>
      <c r="J232" s="136">
        <v>0</v>
      </c>
      <c r="K232" s="136">
        <v>0</v>
      </c>
      <c r="L232" s="136">
        <v>0</v>
      </c>
      <c r="M232" s="136">
        <v>0</v>
      </c>
      <c r="N232" s="136">
        <v>0</v>
      </c>
      <c r="O232" s="136">
        <v>1</v>
      </c>
      <c r="P232" s="136">
        <v>0</v>
      </c>
      <c r="Q232" s="136">
        <v>0</v>
      </c>
      <c r="R232" s="136">
        <v>0</v>
      </c>
      <c r="S232" s="136">
        <v>8</v>
      </c>
      <c r="T232" s="136">
        <v>2</v>
      </c>
      <c r="U232" s="136">
        <v>0</v>
      </c>
      <c r="V232" s="136">
        <v>0</v>
      </c>
      <c r="W232" s="136">
        <v>0</v>
      </c>
      <c r="X232" s="136">
        <v>0</v>
      </c>
      <c r="Y232" s="136">
        <v>0</v>
      </c>
      <c r="Z232" s="136">
        <v>0</v>
      </c>
      <c r="AA232" s="136">
        <v>0</v>
      </c>
      <c r="AB232" s="136">
        <v>0</v>
      </c>
      <c r="AC232" s="136">
        <v>3</v>
      </c>
      <c r="AD232" s="136">
        <v>0</v>
      </c>
      <c r="AE232" s="136">
        <v>0</v>
      </c>
      <c r="AF232" s="136">
        <v>0</v>
      </c>
      <c r="AG232" s="136">
        <v>2</v>
      </c>
      <c r="AH232" s="136">
        <v>1</v>
      </c>
      <c r="AI232" s="136">
        <v>0</v>
      </c>
      <c r="AJ232" s="136">
        <v>1</v>
      </c>
      <c r="AK232" s="136">
        <v>0</v>
      </c>
      <c r="AL232" s="136">
        <v>0</v>
      </c>
      <c r="AM232" s="136">
        <v>1</v>
      </c>
      <c r="AN232" s="136">
        <v>0</v>
      </c>
      <c r="AO232" s="136">
        <v>0</v>
      </c>
      <c r="AP232" s="136">
        <v>0</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6</v>
      </c>
      <c r="C234" s="136">
        <v>0</v>
      </c>
      <c r="D234" s="136">
        <v>0</v>
      </c>
      <c r="E234" s="136">
        <v>0</v>
      </c>
      <c r="F234" s="136">
        <v>0</v>
      </c>
      <c r="G234" s="136">
        <v>0</v>
      </c>
      <c r="H234" s="136">
        <v>2</v>
      </c>
      <c r="I234" s="136">
        <v>0</v>
      </c>
      <c r="J234" s="136">
        <v>0</v>
      </c>
      <c r="K234" s="136">
        <v>0</v>
      </c>
      <c r="L234" s="136">
        <v>0</v>
      </c>
      <c r="M234" s="136">
        <v>0</v>
      </c>
      <c r="N234" s="136">
        <v>0</v>
      </c>
      <c r="O234" s="136">
        <v>0</v>
      </c>
      <c r="P234" s="136">
        <v>0</v>
      </c>
      <c r="Q234" s="136">
        <v>0</v>
      </c>
      <c r="R234" s="136">
        <v>0</v>
      </c>
      <c r="S234" s="136">
        <v>2</v>
      </c>
      <c r="T234" s="136">
        <v>0</v>
      </c>
      <c r="U234" s="136">
        <v>0</v>
      </c>
      <c r="V234" s="136">
        <v>0</v>
      </c>
      <c r="W234" s="136">
        <v>0</v>
      </c>
      <c r="X234" s="136">
        <v>0</v>
      </c>
      <c r="Y234" s="136">
        <v>0</v>
      </c>
      <c r="Z234" s="136">
        <v>0</v>
      </c>
      <c r="AA234" s="136">
        <v>0</v>
      </c>
      <c r="AB234" s="136">
        <v>0</v>
      </c>
      <c r="AC234" s="136">
        <v>0</v>
      </c>
      <c r="AD234" s="136">
        <v>0</v>
      </c>
      <c r="AE234" s="136">
        <v>0</v>
      </c>
      <c r="AF234" s="136">
        <v>0</v>
      </c>
      <c r="AG234" s="136">
        <v>0</v>
      </c>
      <c r="AH234" s="136">
        <v>1</v>
      </c>
      <c r="AI234" s="136">
        <v>0</v>
      </c>
      <c r="AJ234" s="136">
        <v>0</v>
      </c>
      <c r="AK234" s="136">
        <v>0</v>
      </c>
      <c r="AL234" s="136">
        <v>0</v>
      </c>
      <c r="AM234" s="136">
        <v>1</v>
      </c>
      <c r="AN234" s="136">
        <v>0</v>
      </c>
      <c r="AO234" s="136">
        <v>0</v>
      </c>
      <c r="AP234" s="136">
        <v>0</v>
      </c>
    </row>
    <row r="235" spans="1:42" ht="15.6" x14ac:dyDescent="0.3">
      <c r="A235" s="161" t="s">
        <v>618</v>
      </c>
      <c r="B235" s="160">
        <v>1</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1</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17</v>
      </c>
      <c r="C236" s="136">
        <v>0</v>
      </c>
      <c r="D236" s="136">
        <v>0</v>
      </c>
      <c r="E236" s="136">
        <v>0</v>
      </c>
      <c r="F236" s="136">
        <v>0</v>
      </c>
      <c r="G236" s="136">
        <v>0</v>
      </c>
      <c r="H236" s="136">
        <v>0</v>
      </c>
      <c r="I236" s="136">
        <v>0</v>
      </c>
      <c r="J236" s="136">
        <v>0</v>
      </c>
      <c r="K236" s="136">
        <v>0</v>
      </c>
      <c r="L236" s="136">
        <v>0</v>
      </c>
      <c r="M236" s="136">
        <v>1</v>
      </c>
      <c r="N236" s="136">
        <v>0</v>
      </c>
      <c r="O236" s="136">
        <v>0</v>
      </c>
      <c r="P236" s="136">
        <v>0</v>
      </c>
      <c r="Q236" s="136">
        <v>1</v>
      </c>
      <c r="R236" s="136">
        <v>0</v>
      </c>
      <c r="S236" s="136">
        <v>6</v>
      </c>
      <c r="T236" s="136">
        <v>2</v>
      </c>
      <c r="U236" s="136">
        <v>0</v>
      </c>
      <c r="V236" s="136">
        <v>0</v>
      </c>
      <c r="W236" s="136">
        <v>0</v>
      </c>
      <c r="X236" s="136">
        <v>0</v>
      </c>
      <c r="Y236" s="136">
        <v>0</v>
      </c>
      <c r="Z236" s="136">
        <v>0</v>
      </c>
      <c r="AA236" s="136">
        <v>0</v>
      </c>
      <c r="AB236" s="136">
        <v>0</v>
      </c>
      <c r="AC236" s="136">
        <v>4</v>
      </c>
      <c r="AD236" s="136">
        <v>0</v>
      </c>
      <c r="AE236" s="136">
        <v>0</v>
      </c>
      <c r="AF236" s="136">
        <v>0</v>
      </c>
      <c r="AG236" s="136">
        <v>1</v>
      </c>
      <c r="AH236" s="136">
        <v>0</v>
      </c>
      <c r="AI236" s="136">
        <v>0</v>
      </c>
      <c r="AJ236" s="136">
        <v>0</v>
      </c>
      <c r="AK236" s="136">
        <v>0</v>
      </c>
      <c r="AL236" s="136">
        <v>0</v>
      </c>
      <c r="AM236" s="136">
        <v>0</v>
      </c>
      <c r="AN236" s="136">
        <v>0</v>
      </c>
      <c r="AO236" s="136">
        <v>0</v>
      </c>
      <c r="AP236" s="136">
        <v>2</v>
      </c>
    </row>
    <row r="237" spans="1:42" ht="15.6" x14ac:dyDescent="0.3">
      <c r="A237" s="161" t="s">
        <v>590</v>
      </c>
      <c r="B237" s="160">
        <v>0</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0</v>
      </c>
      <c r="T237" s="136">
        <v>0</v>
      </c>
      <c r="U237" s="136">
        <v>0</v>
      </c>
      <c r="V237" s="136">
        <v>0</v>
      </c>
      <c r="W237" s="136">
        <v>0</v>
      </c>
      <c r="X237" s="136">
        <v>0</v>
      </c>
      <c r="Y237" s="136">
        <v>0</v>
      </c>
      <c r="Z237" s="136">
        <v>0</v>
      </c>
      <c r="AA237" s="136">
        <v>0</v>
      </c>
      <c r="AB237" s="136">
        <v>0</v>
      </c>
      <c r="AC237" s="136">
        <v>0</v>
      </c>
      <c r="AD237" s="136">
        <v>0</v>
      </c>
      <c r="AE237" s="136">
        <v>0</v>
      </c>
      <c r="AF237" s="136">
        <v>0</v>
      </c>
      <c r="AG237" s="136">
        <v>0</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4</v>
      </c>
      <c r="C239" s="136">
        <v>0</v>
      </c>
      <c r="D239" s="136">
        <v>0</v>
      </c>
      <c r="E239" s="136">
        <v>0</v>
      </c>
      <c r="F239" s="136">
        <v>0</v>
      </c>
      <c r="G239" s="136">
        <v>0</v>
      </c>
      <c r="H239" s="136">
        <v>1</v>
      </c>
      <c r="I239" s="136">
        <v>0</v>
      </c>
      <c r="J239" s="136">
        <v>0</v>
      </c>
      <c r="K239" s="136">
        <v>0</v>
      </c>
      <c r="L239" s="136">
        <v>0</v>
      </c>
      <c r="M239" s="136">
        <v>0</v>
      </c>
      <c r="N239" s="136">
        <v>0</v>
      </c>
      <c r="O239" s="136">
        <v>0</v>
      </c>
      <c r="P239" s="136">
        <v>0</v>
      </c>
      <c r="Q239" s="136">
        <v>0</v>
      </c>
      <c r="R239" s="136">
        <v>0</v>
      </c>
      <c r="S239" s="136">
        <v>3</v>
      </c>
      <c r="T239" s="136">
        <v>0</v>
      </c>
      <c r="U239" s="136">
        <v>0</v>
      </c>
      <c r="V239" s="136">
        <v>0</v>
      </c>
      <c r="W239" s="136">
        <v>0</v>
      </c>
      <c r="X239" s="136">
        <v>0</v>
      </c>
      <c r="Y239" s="136">
        <v>0</v>
      </c>
      <c r="Z239" s="136">
        <v>0</v>
      </c>
      <c r="AA239" s="136">
        <v>0</v>
      </c>
      <c r="AB239" s="136">
        <v>0</v>
      </c>
      <c r="AC239" s="136">
        <v>0</v>
      </c>
      <c r="AD239" s="136">
        <v>0</v>
      </c>
      <c r="AE239" s="136">
        <v>0</v>
      </c>
      <c r="AF239" s="136">
        <v>0</v>
      </c>
      <c r="AG239" s="136">
        <v>0</v>
      </c>
      <c r="AH239" s="136">
        <v>0</v>
      </c>
      <c r="AI239" s="136">
        <v>0</v>
      </c>
      <c r="AJ239" s="136">
        <v>0</v>
      </c>
      <c r="AK239" s="136">
        <v>0</v>
      </c>
      <c r="AL239" s="136">
        <v>0</v>
      </c>
      <c r="AM239" s="136">
        <v>0</v>
      </c>
      <c r="AN239" s="136">
        <v>0</v>
      </c>
      <c r="AO239" s="136">
        <v>0</v>
      </c>
      <c r="AP239" s="136">
        <v>0</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25</v>
      </c>
      <c r="C241" s="136">
        <v>0</v>
      </c>
      <c r="D241" s="136">
        <v>0</v>
      </c>
      <c r="E241" s="136">
        <v>0</v>
      </c>
      <c r="F241" s="136">
        <v>0</v>
      </c>
      <c r="G241" s="136">
        <v>0</v>
      </c>
      <c r="H241" s="136">
        <v>5</v>
      </c>
      <c r="I241" s="136">
        <v>0</v>
      </c>
      <c r="J241" s="136">
        <v>0</v>
      </c>
      <c r="K241" s="136">
        <v>0</v>
      </c>
      <c r="L241" s="136">
        <v>0</v>
      </c>
      <c r="M241" s="136">
        <v>0</v>
      </c>
      <c r="N241" s="136">
        <v>0</v>
      </c>
      <c r="O241" s="136">
        <v>0</v>
      </c>
      <c r="P241" s="136">
        <v>1</v>
      </c>
      <c r="Q241" s="136">
        <v>0</v>
      </c>
      <c r="R241" s="136">
        <v>0</v>
      </c>
      <c r="S241" s="136">
        <v>15</v>
      </c>
      <c r="T241" s="136">
        <v>0</v>
      </c>
      <c r="U241" s="136">
        <v>0</v>
      </c>
      <c r="V241" s="136">
        <v>0</v>
      </c>
      <c r="W241" s="136">
        <v>0</v>
      </c>
      <c r="X241" s="136">
        <v>0</v>
      </c>
      <c r="Y241" s="136">
        <v>0</v>
      </c>
      <c r="Z241" s="136">
        <v>0</v>
      </c>
      <c r="AA241" s="136">
        <v>0</v>
      </c>
      <c r="AB241" s="136">
        <v>0</v>
      </c>
      <c r="AC241" s="136">
        <v>0</v>
      </c>
      <c r="AD241" s="136">
        <v>0</v>
      </c>
      <c r="AE241" s="136">
        <v>0</v>
      </c>
      <c r="AF241" s="136">
        <v>0</v>
      </c>
      <c r="AG241" s="136">
        <v>3</v>
      </c>
      <c r="AH241" s="136">
        <v>1</v>
      </c>
      <c r="AI241" s="136">
        <v>0</v>
      </c>
      <c r="AJ241" s="136">
        <v>0</v>
      </c>
      <c r="AK241" s="136">
        <v>0</v>
      </c>
      <c r="AL241" s="136">
        <v>0</v>
      </c>
      <c r="AM241" s="136">
        <v>0</v>
      </c>
      <c r="AN241" s="136">
        <v>0</v>
      </c>
      <c r="AO241" s="136">
        <v>0</v>
      </c>
      <c r="AP241" s="136">
        <v>0</v>
      </c>
    </row>
    <row r="242" spans="1:42" ht="15.6" x14ac:dyDescent="0.3">
      <c r="A242" s="161" t="s">
        <v>750</v>
      </c>
      <c r="B242" s="160">
        <v>37</v>
      </c>
      <c r="C242" s="136">
        <v>0</v>
      </c>
      <c r="D242" s="136">
        <v>0</v>
      </c>
      <c r="E242" s="136">
        <v>3</v>
      </c>
      <c r="F242" s="136">
        <v>0</v>
      </c>
      <c r="G242" s="136">
        <v>1</v>
      </c>
      <c r="H242" s="136">
        <v>1</v>
      </c>
      <c r="I242" s="136">
        <v>0</v>
      </c>
      <c r="J242" s="136">
        <v>0</v>
      </c>
      <c r="K242" s="136">
        <v>0</v>
      </c>
      <c r="L242" s="136">
        <v>0</v>
      </c>
      <c r="M242" s="136">
        <v>0</v>
      </c>
      <c r="N242" s="136">
        <v>0</v>
      </c>
      <c r="O242" s="136">
        <v>0</v>
      </c>
      <c r="P242" s="136">
        <v>0</v>
      </c>
      <c r="Q242" s="136">
        <v>0</v>
      </c>
      <c r="R242" s="136">
        <v>0</v>
      </c>
      <c r="S242" s="136">
        <v>23</v>
      </c>
      <c r="T242" s="136">
        <v>0</v>
      </c>
      <c r="U242" s="136">
        <v>0</v>
      </c>
      <c r="V242" s="136">
        <v>0</v>
      </c>
      <c r="W242" s="136">
        <v>0</v>
      </c>
      <c r="X242" s="136">
        <v>0</v>
      </c>
      <c r="Y242" s="136">
        <v>0</v>
      </c>
      <c r="Z242" s="136">
        <v>0</v>
      </c>
      <c r="AA242" s="136">
        <v>0</v>
      </c>
      <c r="AB242" s="136">
        <v>0</v>
      </c>
      <c r="AC242" s="136">
        <v>2</v>
      </c>
      <c r="AD242" s="136">
        <v>0</v>
      </c>
      <c r="AE242" s="136">
        <v>0</v>
      </c>
      <c r="AF242" s="136">
        <v>0</v>
      </c>
      <c r="AG242" s="136">
        <v>3</v>
      </c>
      <c r="AH242" s="136">
        <v>0</v>
      </c>
      <c r="AI242" s="136">
        <v>0</v>
      </c>
      <c r="AJ242" s="136">
        <v>0</v>
      </c>
      <c r="AK242" s="136">
        <v>0</v>
      </c>
      <c r="AL242" s="136">
        <v>0</v>
      </c>
      <c r="AM242" s="136">
        <v>0</v>
      </c>
      <c r="AN242" s="136">
        <v>0</v>
      </c>
      <c r="AO242" s="136">
        <v>0</v>
      </c>
      <c r="AP242" s="136">
        <v>4</v>
      </c>
    </row>
    <row r="243" spans="1:42" ht="15.6" x14ac:dyDescent="0.3">
      <c r="A243" s="161" t="s">
        <v>560</v>
      </c>
      <c r="B243" s="160">
        <v>1</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0</v>
      </c>
      <c r="Z243" s="136">
        <v>0</v>
      </c>
      <c r="AA243" s="136">
        <v>0</v>
      </c>
      <c r="AB243" s="136">
        <v>0</v>
      </c>
      <c r="AC243" s="136">
        <v>1</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4</v>
      </c>
      <c r="C247" s="136">
        <v>0</v>
      </c>
      <c r="D247" s="136">
        <v>0</v>
      </c>
      <c r="E247" s="136">
        <v>0</v>
      </c>
      <c r="F247" s="136">
        <v>0</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1</v>
      </c>
      <c r="AI247" s="136">
        <v>0</v>
      </c>
      <c r="AJ247" s="136">
        <v>0</v>
      </c>
      <c r="AK247" s="136">
        <v>0</v>
      </c>
      <c r="AL247" s="136">
        <v>0</v>
      </c>
      <c r="AM247" s="136">
        <v>0</v>
      </c>
      <c r="AN247" s="136">
        <v>3</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2</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2</v>
      </c>
      <c r="T249" s="136">
        <v>0</v>
      </c>
      <c r="U249" s="136">
        <v>0</v>
      </c>
      <c r="V249" s="136">
        <v>0</v>
      </c>
      <c r="W249" s="136">
        <v>0</v>
      </c>
      <c r="X249" s="136">
        <v>0</v>
      </c>
      <c r="Y249" s="136">
        <v>0</v>
      </c>
      <c r="Z249" s="136">
        <v>0</v>
      </c>
      <c r="AA249" s="136">
        <v>0</v>
      </c>
      <c r="AB249" s="136">
        <v>0</v>
      </c>
      <c r="AC249" s="136">
        <v>0</v>
      </c>
      <c r="AD249" s="136">
        <v>0</v>
      </c>
      <c r="AE249" s="136">
        <v>0</v>
      </c>
      <c r="AF249" s="136">
        <v>0</v>
      </c>
      <c r="AG249" s="136">
        <v>0</v>
      </c>
      <c r="AH249" s="136">
        <v>0</v>
      </c>
      <c r="AI249" s="136">
        <v>0</v>
      </c>
      <c r="AJ249" s="136">
        <v>0</v>
      </c>
      <c r="AK249" s="136">
        <v>0</v>
      </c>
      <c r="AL249" s="136">
        <v>0</v>
      </c>
      <c r="AM249" s="136">
        <v>0</v>
      </c>
      <c r="AN249" s="136">
        <v>0</v>
      </c>
      <c r="AO249" s="136">
        <v>0</v>
      </c>
      <c r="AP249" s="136">
        <v>0</v>
      </c>
    </row>
    <row r="250" spans="1:42" ht="15.6" x14ac:dyDescent="0.3">
      <c r="A250" s="161" t="s">
        <v>755</v>
      </c>
      <c r="B250" s="160">
        <v>16</v>
      </c>
      <c r="C250" s="136">
        <v>0</v>
      </c>
      <c r="D250" s="136">
        <v>0</v>
      </c>
      <c r="E250" s="136">
        <v>0</v>
      </c>
      <c r="F250" s="136">
        <v>0</v>
      </c>
      <c r="G250" s="136">
        <v>0</v>
      </c>
      <c r="H250" s="136">
        <v>0</v>
      </c>
      <c r="I250" s="136">
        <v>0</v>
      </c>
      <c r="J250" s="136">
        <v>0</v>
      </c>
      <c r="K250" s="136">
        <v>0</v>
      </c>
      <c r="L250" s="136">
        <v>0</v>
      </c>
      <c r="M250" s="136">
        <v>0</v>
      </c>
      <c r="N250" s="136">
        <v>0</v>
      </c>
      <c r="O250" s="136">
        <v>0</v>
      </c>
      <c r="P250" s="136">
        <v>8</v>
      </c>
      <c r="Q250" s="136">
        <v>0</v>
      </c>
      <c r="R250" s="136">
        <v>0</v>
      </c>
      <c r="S250" s="136">
        <v>1</v>
      </c>
      <c r="T250" s="136">
        <v>0</v>
      </c>
      <c r="U250" s="136">
        <v>0</v>
      </c>
      <c r="V250" s="136">
        <v>0</v>
      </c>
      <c r="W250" s="136">
        <v>0</v>
      </c>
      <c r="X250" s="136">
        <v>0</v>
      </c>
      <c r="Y250" s="136">
        <v>0</v>
      </c>
      <c r="Z250" s="136">
        <v>0</v>
      </c>
      <c r="AA250" s="136">
        <v>0</v>
      </c>
      <c r="AB250" s="136">
        <v>0</v>
      </c>
      <c r="AC250" s="136">
        <v>3</v>
      </c>
      <c r="AD250" s="136">
        <v>0</v>
      </c>
      <c r="AE250" s="136">
        <v>0</v>
      </c>
      <c r="AF250" s="136">
        <v>0</v>
      </c>
      <c r="AG250" s="136">
        <v>4</v>
      </c>
      <c r="AH250" s="136">
        <v>0</v>
      </c>
      <c r="AI250" s="136">
        <v>0</v>
      </c>
      <c r="AJ250" s="136">
        <v>0</v>
      </c>
      <c r="AK250" s="136">
        <v>0</v>
      </c>
      <c r="AL250" s="136">
        <v>0</v>
      </c>
      <c r="AM250" s="136">
        <v>0</v>
      </c>
      <c r="AN250" s="136">
        <v>0</v>
      </c>
      <c r="AO250" s="136">
        <v>0</v>
      </c>
      <c r="AP250" s="136">
        <v>0</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0</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2</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1</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1</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0</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759</v>
      </c>
      <c r="B256" s="160">
        <v>0</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0</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0</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6</v>
      </c>
      <c r="C259" s="136">
        <v>0</v>
      </c>
      <c r="D259" s="136">
        <v>0</v>
      </c>
      <c r="E259" s="136">
        <v>1</v>
      </c>
      <c r="F259" s="136">
        <v>0</v>
      </c>
      <c r="G259" s="136">
        <v>0</v>
      </c>
      <c r="H259" s="136">
        <v>0</v>
      </c>
      <c r="I259" s="136">
        <v>0</v>
      </c>
      <c r="J259" s="136">
        <v>0</v>
      </c>
      <c r="K259" s="136">
        <v>0</v>
      </c>
      <c r="L259" s="136">
        <v>0</v>
      </c>
      <c r="M259" s="136">
        <v>0</v>
      </c>
      <c r="N259" s="136">
        <v>0</v>
      </c>
      <c r="O259" s="136">
        <v>0</v>
      </c>
      <c r="P259" s="136">
        <v>0</v>
      </c>
      <c r="Q259" s="136">
        <v>0</v>
      </c>
      <c r="R259" s="136">
        <v>0</v>
      </c>
      <c r="S259" s="136">
        <v>5</v>
      </c>
      <c r="T259" s="136">
        <v>0</v>
      </c>
      <c r="U259" s="136">
        <v>0</v>
      </c>
      <c r="V259" s="136">
        <v>0</v>
      </c>
      <c r="W259" s="136">
        <v>0</v>
      </c>
      <c r="X259" s="136">
        <v>0</v>
      </c>
      <c r="Y259" s="136">
        <v>0</v>
      </c>
      <c r="Z259" s="136">
        <v>0</v>
      </c>
      <c r="AA259" s="136">
        <v>0</v>
      </c>
      <c r="AB259" s="136">
        <v>0</v>
      </c>
      <c r="AC259" s="136">
        <v>0</v>
      </c>
      <c r="AD259" s="136">
        <v>0</v>
      </c>
      <c r="AE259" s="136">
        <v>0</v>
      </c>
      <c r="AF259" s="136">
        <v>0</v>
      </c>
      <c r="AG259" s="136">
        <v>0</v>
      </c>
      <c r="AH259" s="136">
        <v>0</v>
      </c>
      <c r="AI259" s="136">
        <v>0</v>
      </c>
      <c r="AJ259" s="136">
        <v>0</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113</v>
      </c>
      <c r="C261" s="136">
        <v>0</v>
      </c>
      <c r="D261" s="136">
        <v>0</v>
      </c>
      <c r="E261" s="136">
        <v>1</v>
      </c>
      <c r="F261" s="136">
        <v>0</v>
      </c>
      <c r="G261" s="136">
        <v>0</v>
      </c>
      <c r="H261" s="136">
        <v>5</v>
      </c>
      <c r="I261" s="136">
        <v>0</v>
      </c>
      <c r="J261" s="136">
        <v>1</v>
      </c>
      <c r="K261" s="136">
        <v>0</v>
      </c>
      <c r="L261" s="136">
        <v>0</v>
      </c>
      <c r="M261" s="136">
        <v>0</v>
      </c>
      <c r="N261" s="136">
        <v>0</v>
      </c>
      <c r="O261" s="136">
        <v>0</v>
      </c>
      <c r="P261" s="136">
        <v>0</v>
      </c>
      <c r="Q261" s="136">
        <v>0</v>
      </c>
      <c r="R261" s="136">
        <v>0</v>
      </c>
      <c r="S261" s="136">
        <v>75</v>
      </c>
      <c r="T261" s="136">
        <v>1</v>
      </c>
      <c r="U261" s="136">
        <v>0</v>
      </c>
      <c r="V261" s="136">
        <v>0</v>
      </c>
      <c r="W261" s="136">
        <v>0</v>
      </c>
      <c r="X261" s="136">
        <v>0</v>
      </c>
      <c r="Y261" s="136">
        <v>0</v>
      </c>
      <c r="Z261" s="136">
        <v>0</v>
      </c>
      <c r="AA261" s="136">
        <v>0</v>
      </c>
      <c r="AB261" s="136">
        <v>0</v>
      </c>
      <c r="AC261" s="136">
        <v>9</v>
      </c>
      <c r="AD261" s="136">
        <v>0</v>
      </c>
      <c r="AE261" s="136">
        <v>0</v>
      </c>
      <c r="AF261" s="136">
        <v>0</v>
      </c>
      <c r="AG261" s="136">
        <v>16</v>
      </c>
      <c r="AH261" s="136">
        <v>0</v>
      </c>
      <c r="AI261" s="136">
        <v>0</v>
      </c>
      <c r="AJ261" s="136">
        <v>2</v>
      </c>
      <c r="AK261" s="136">
        <v>0</v>
      </c>
      <c r="AL261" s="136">
        <v>0</v>
      </c>
      <c r="AM261" s="136">
        <v>0</v>
      </c>
      <c r="AN261" s="136">
        <v>2</v>
      </c>
      <c r="AO261" s="136">
        <v>1</v>
      </c>
      <c r="AP261" s="136">
        <v>0</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2</v>
      </c>
      <c r="C263" s="136">
        <v>0</v>
      </c>
      <c r="D263" s="136">
        <v>0</v>
      </c>
      <c r="E263" s="136">
        <v>0</v>
      </c>
      <c r="F263" s="136">
        <v>0</v>
      </c>
      <c r="G263" s="136">
        <v>0</v>
      </c>
      <c r="H263" s="136">
        <v>0</v>
      </c>
      <c r="I263" s="136">
        <v>0</v>
      </c>
      <c r="J263" s="136">
        <v>0</v>
      </c>
      <c r="K263" s="136">
        <v>0</v>
      </c>
      <c r="L263" s="136">
        <v>0</v>
      </c>
      <c r="M263" s="136">
        <v>0</v>
      </c>
      <c r="N263" s="136">
        <v>0</v>
      </c>
      <c r="O263" s="136">
        <v>0</v>
      </c>
      <c r="P263" s="136">
        <v>0</v>
      </c>
      <c r="Q263" s="136">
        <v>0</v>
      </c>
      <c r="R263" s="136">
        <v>0</v>
      </c>
      <c r="S263" s="136">
        <v>2</v>
      </c>
      <c r="T263" s="136">
        <v>0</v>
      </c>
      <c r="U263" s="136">
        <v>0</v>
      </c>
      <c r="V263" s="136">
        <v>0</v>
      </c>
      <c r="W263" s="136">
        <v>0</v>
      </c>
      <c r="X263" s="136">
        <v>0</v>
      </c>
      <c r="Y263" s="136">
        <v>0</v>
      </c>
      <c r="Z263" s="136">
        <v>0</v>
      </c>
      <c r="AA263" s="136">
        <v>0</v>
      </c>
      <c r="AB263" s="136">
        <v>0</v>
      </c>
      <c r="AC263" s="136">
        <v>0</v>
      </c>
      <c r="AD263" s="136">
        <v>0</v>
      </c>
      <c r="AE263" s="136">
        <v>0</v>
      </c>
      <c r="AF263" s="136">
        <v>0</v>
      </c>
      <c r="AG263" s="136">
        <v>0</v>
      </c>
      <c r="AH263" s="136">
        <v>0</v>
      </c>
      <c r="AI263" s="136">
        <v>0</v>
      </c>
      <c r="AJ263" s="136">
        <v>0</v>
      </c>
      <c r="AK263" s="136">
        <v>0</v>
      </c>
      <c r="AL263" s="136">
        <v>0</v>
      </c>
      <c r="AM263" s="136">
        <v>0</v>
      </c>
      <c r="AN263" s="136">
        <v>0</v>
      </c>
      <c r="AO263" s="136">
        <v>0</v>
      </c>
      <c r="AP263" s="136">
        <v>0</v>
      </c>
    </row>
    <row r="264" spans="1:42" ht="15.6" x14ac:dyDescent="0.3">
      <c r="A264" s="161" t="s">
        <v>765</v>
      </c>
      <c r="B264" s="160">
        <v>1</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1</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1</v>
      </c>
      <c r="C268" s="136">
        <v>0</v>
      </c>
      <c r="D268" s="136">
        <v>0</v>
      </c>
      <c r="E268" s="136">
        <v>0</v>
      </c>
      <c r="F268" s="136">
        <v>0</v>
      </c>
      <c r="G268" s="136">
        <v>0</v>
      </c>
      <c r="H268" s="136">
        <v>0</v>
      </c>
      <c r="I268" s="136">
        <v>0</v>
      </c>
      <c r="J268" s="136">
        <v>0</v>
      </c>
      <c r="K268" s="136">
        <v>0</v>
      </c>
      <c r="L268" s="136">
        <v>0</v>
      </c>
      <c r="M268" s="136">
        <v>1</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1</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1</v>
      </c>
      <c r="AH271" s="136">
        <v>0</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1</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1</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1</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1</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54</v>
      </c>
      <c r="C277" s="136">
        <v>0</v>
      </c>
      <c r="D277" s="136">
        <v>0</v>
      </c>
      <c r="E277" s="136">
        <v>0</v>
      </c>
      <c r="F277" s="136">
        <v>0</v>
      </c>
      <c r="G277" s="136">
        <v>0</v>
      </c>
      <c r="H277" s="136">
        <v>0</v>
      </c>
      <c r="I277" s="136">
        <v>0</v>
      </c>
      <c r="J277" s="136">
        <v>0</v>
      </c>
      <c r="K277" s="136">
        <v>0</v>
      </c>
      <c r="L277" s="136">
        <v>0</v>
      </c>
      <c r="M277" s="136">
        <v>0</v>
      </c>
      <c r="N277" s="136">
        <v>0</v>
      </c>
      <c r="O277" s="136">
        <v>0</v>
      </c>
      <c r="P277" s="136">
        <v>0</v>
      </c>
      <c r="Q277" s="136">
        <v>0</v>
      </c>
      <c r="R277" s="136">
        <v>0</v>
      </c>
      <c r="S277" s="136">
        <v>47</v>
      </c>
      <c r="T277" s="136">
        <v>0</v>
      </c>
      <c r="U277" s="136">
        <v>0</v>
      </c>
      <c r="V277" s="136">
        <v>0</v>
      </c>
      <c r="W277" s="136">
        <v>0</v>
      </c>
      <c r="X277" s="136">
        <v>0</v>
      </c>
      <c r="Y277" s="136">
        <v>0</v>
      </c>
      <c r="Z277" s="136">
        <v>0</v>
      </c>
      <c r="AA277" s="136">
        <v>0</v>
      </c>
      <c r="AB277" s="136">
        <v>0</v>
      </c>
      <c r="AC277" s="136">
        <v>2</v>
      </c>
      <c r="AD277" s="136">
        <v>0</v>
      </c>
      <c r="AE277" s="136">
        <v>0</v>
      </c>
      <c r="AF277" s="136">
        <v>0</v>
      </c>
      <c r="AG277" s="136">
        <v>1</v>
      </c>
      <c r="AH277" s="136">
        <v>3</v>
      </c>
      <c r="AI277" s="136">
        <v>0</v>
      </c>
      <c r="AJ277" s="136">
        <v>0</v>
      </c>
      <c r="AK277" s="136">
        <v>0</v>
      </c>
      <c r="AL277" s="136">
        <v>0</v>
      </c>
      <c r="AM277" s="136">
        <v>0</v>
      </c>
      <c r="AN277" s="136">
        <v>1</v>
      </c>
      <c r="AO277" s="136">
        <v>0</v>
      </c>
      <c r="AP277" s="136">
        <v>0</v>
      </c>
    </row>
    <row r="278" spans="1:42" ht="15.6" x14ac:dyDescent="0.3">
      <c r="A278" s="161" t="s">
        <v>775</v>
      </c>
      <c r="B278" s="160">
        <v>1</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1</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570</v>
      </c>
      <c r="B279" s="160">
        <v>7</v>
      </c>
      <c r="C279" s="136">
        <v>0</v>
      </c>
      <c r="D279" s="136">
        <v>0</v>
      </c>
      <c r="E279" s="136">
        <v>0</v>
      </c>
      <c r="F279" s="136">
        <v>0</v>
      </c>
      <c r="G279" s="136">
        <v>0</v>
      </c>
      <c r="H279" s="136">
        <v>0</v>
      </c>
      <c r="I279" s="136">
        <v>0</v>
      </c>
      <c r="J279" s="136">
        <v>0</v>
      </c>
      <c r="K279" s="136">
        <v>0</v>
      </c>
      <c r="L279" s="136">
        <v>0</v>
      </c>
      <c r="M279" s="136">
        <v>0</v>
      </c>
      <c r="N279" s="136">
        <v>0</v>
      </c>
      <c r="O279" s="136">
        <v>0</v>
      </c>
      <c r="P279" s="136">
        <v>0</v>
      </c>
      <c r="Q279" s="136">
        <v>0</v>
      </c>
      <c r="R279" s="136">
        <v>0</v>
      </c>
      <c r="S279" s="136">
        <v>4</v>
      </c>
      <c r="T279" s="136">
        <v>0</v>
      </c>
      <c r="U279" s="136">
        <v>0</v>
      </c>
      <c r="V279" s="136">
        <v>0</v>
      </c>
      <c r="W279" s="136">
        <v>0</v>
      </c>
      <c r="X279" s="136">
        <v>0</v>
      </c>
      <c r="Y279" s="136">
        <v>0</v>
      </c>
      <c r="Z279" s="136">
        <v>0</v>
      </c>
      <c r="AA279" s="136">
        <v>0</v>
      </c>
      <c r="AB279" s="136">
        <v>0</v>
      </c>
      <c r="AC279" s="136">
        <v>1</v>
      </c>
      <c r="AD279" s="136">
        <v>0</v>
      </c>
      <c r="AE279" s="136">
        <v>0</v>
      </c>
      <c r="AF279" s="136">
        <v>0</v>
      </c>
      <c r="AG279" s="136">
        <v>0</v>
      </c>
      <c r="AH279" s="136">
        <v>2</v>
      </c>
      <c r="AI279" s="136">
        <v>0</v>
      </c>
      <c r="AJ279" s="136">
        <v>0</v>
      </c>
      <c r="AK279" s="136">
        <v>0</v>
      </c>
      <c r="AL279" s="136">
        <v>0</v>
      </c>
      <c r="AM279" s="136">
        <v>0</v>
      </c>
      <c r="AN279" s="136">
        <v>0</v>
      </c>
      <c r="AO279" s="136">
        <v>0</v>
      </c>
      <c r="AP279" s="136">
        <v>0</v>
      </c>
    </row>
    <row r="280" spans="1:42" ht="15.6" x14ac:dyDescent="0.3">
      <c r="A280" s="161" t="s">
        <v>594</v>
      </c>
      <c r="B280" s="160">
        <v>8</v>
      </c>
      <c r="C280" s="136">
        <v>0</v>
      </c>
      <c r="D280" s="136">
        <v>0</v>
      </c>
      <c r="E280" s="136">
        <v>0</v>
      </c>
      <c r="F280" s="136">
        <v>0</v>
      </c>
      <c r="G280" s="136">
        <v>0</v>
      </c>
      <c r="H280" s="136">
        <v>0</v>
      </c>
      <c r="I280" s="136">
        <v>0</v>
      </c>
      <c r="J280" s="136">
        <v>0</v>
      </c>
      <c r="K280" s="136">
        <v>0</v>
      </c>
      <c r="L280" s="136">
        <v>0</v>
      </c>
      <c r="M280" s="136">
        <v>0</v>
      </c>
      <c r="N280" s="136">
        <v>0</v>
      </c>
      <c r="O280" s="136">
        <v>0</v>
      </c>
      <c r="P280" s="136">
        <v>0</v>
      </c>
      <c r="Q280" s="136">
        <v>0</v>
      </c>
      <c r="R280" s="136">
        <v>0</v>
      </c>
      <c r="S280" s="136">
        <v>3</v>
      </c>
      <c r="T280" s="136">
        <v>0</v>
      </c>
      <c r="U280" s="136">
        <v>0</v>
      </c>
      <c r="V280" s="136">
        <v>0</v>
      </c>
      <c r="W280" s="136">
        <v>0</v>
      </c>
      <c r="X280" s="136">
        <v>0</v>
      </c>
      <c r="Y280" s="136">
        <v>0</v>
      </c>
      <c r="Z280" s="136">
        <v>0</v>
      </c>
      <c r="AA280" s="136">
        <v>0</v>
      </c>
      <c r="AB280" s="136">
        <v>0</v>
      </c>
      <c r="AC280" s="136">
        <v>0</v>
      </c>
      <c r="AD280" s="136">
        <v>0</v>
      </c>
      <c r="AE280" s="136">
        <v>0</v>
      </c>
      <c r="AF280" s="136">
        <v>0</v>
      </c>
      <c r="AG280" s="136">
        <v>5</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0</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0</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0</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11</v>
      </c>
      <c r="C287" s="136">
        <v>0</v>
      </c>
      <c r="D287" s="136">
        <v>0</v>
      </c>
      <c r="E287" s="136">
        <v>0</v>
      </c>
      <c r="F287" s="136">
        <v>0</v>
      </c>
      <c r="G287" s="136">
        <v>0</v>
      </c>
      <c r="H287" s="136">
        <v>0</v>
      </c>
      <c r="I287" s="136">
        <v>0</v>
      </c>
      <c r="J287" s="136">
        <v>0</v>
      </c>
      <c r="K287" s="136">
        <v>0</v>
      </c>
      <c r="L287" s="136">
        <v>0</v>
      </c>
      <c r="M287" s="136">
        <v>0</v>
      </c>
      <c r="N287" s="136">
        <v>0</v>
      </c>
      <c r="O287" s="136">
        <v>0</v>
      </c>
      <c r="P287" s="136">
        <v>0</v>
      </c>
      <c r="Q287" s="136">
        <v>0</v>
      </c>
      <c r="R287" s="136">
        <v>0</v>
      </c>
      <c r="S287" s="136">
        <v>5</v>
      </c>
      <c r="T287" s="136">
        <v>0</v>
      </c>
      <c r="U287" s="136">
        <v>0</v>
      </c>
      <c r="V287" s="136">
        <v>0</v>
      </c>
      <c r="W287" s="136">
        <v>0</v>
      </c>
      <c r="X287" s="136">
        <v>0</v>
      </c>
      <c r="Y287" s="136">
        <v>0</v>
      </c>
      <c r="Z287" s="136">
        <v>0</v>
      </c>
      <c r="AA287" s="136">
        <v>0</v>
      </c>
      <c r="AB287" s="136">
        <v>0</v>
      </c>
      <c r="AC287" s="136">
        <v>1</v>
      </c>
      <c r="AD287" s="136">
        <v>0</v>
      </c>
      <c r="AE287" s="136">
        <v>0</v>
      </c>
      <c r="AF287" s="136">
        <v>0</v>
      </c>
      <c r="AG287" s="136">
        <v>1</v>
      </c>
      <c r="AH287" s="136">
        <v>1</v>
      </c>
      <c r="AI287" s="136">
        <v>0</v>
      </c>
      <c r="AJ287" s="136">
        <v>0</v>
      </c>
      <c r="AK287" s="136">
        <v>0</v>
      </c>
      <c r="AL287" s="136">
        <v>0</v>
      </c>
      <c r="AM287" s="136">
        <v>0</v>
      </c>
      <c r="AN287" s="136">
        <v>0</v>
      </c>
      <c r="AO287" s="136">
        <v>0</v>
      </c>
      <c r="AP287" s="136">
        <v>3</v>
      </c>
    </row>
    <row r="288" spans="1:42" ht="15.6" x14ac:dyDescent="0.3">
      <c r="A288" s="161" t="s">
        <v>779</v>
      </c>
      <c r="B288" s="160">
        <v>2</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2</v>
      </c>
      <c r="T288" s="136">
        <v>0</v>
      </c>
      <c r="U288" s="136">
        <v>0</v>
      </c>
      <c r="V288" s="136">
        <v>0</v>
      </c>
      <c r="W288" s="136">
        <v>0</v>
      </c>
      <c r="X288" s="136">
        <v>0</v>
      </c>
      <c r="Y288" s="136">
        <v>0</v>
      </c>
      <c r="Z288" s="136">
        <v>0</v>
      </c>
      <c r="AA288" s="136">
        <v>0</v>
      </c>
      <c r="AB288" s="136">
        <v>0</v>
      </c>
      <c r="AC288" s="136">
        <v>0</v>
      </c>
      <c r="AD288" s="136">
        <v>0</v>
      </c>
      <c r="AE288" s="136">
        <v>0</v>
      </c>
      <c r="AF288" s="136">
        <v>0</v>
      </c>
      <c r="AG288" s="136">
        <v>0</v>
      </c>
      <c r="AH288" s="136">
        <v>0</v>
      </c>
      <c r="AI288" s="136">
        <v>0</v>
      </c>
      <c r="AJ288" s="136">
        <v>0</v>
      </c>
      <c r="AK288" s="136">
        <v>0</v>
      </c>
      <c r="AL288" s="136">
        <v>0</v>
      </c>
      <c r="AM288" s="136">
        <v>0</v>
      </c>
      <c r="AN288" s="136">
        <v>0</v>
      </c>
      <c r="AO288" s="136">
        <v>0</v>
      </c>
      <c r="AP288" s="136">
        <v>0</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5</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1</v>
      </c>
      <c r="T291" s="136">
        <v>0</v>
      </c>
      <c r="U291" s="136">
        <v>0</v>
      </c>
      <c r="V291" s="136">
        <v>0</v>
      </c>
      <c r="W291" s="136">
        <v>0</v>
      </c>
      <c r="X291" s="136">
        <v>0</v>
      </c>
      <c r="Y291" s="136">
        <v>0</v>
      </c>
      <c r="Z291" s="136">
        <v>0</v>
      </c>
      <c r="AA291" s="136">
        <v>0</v>
      </c>
      <c r="AB291" s="136">
        <v>0</v>
      </c>
      <c r="AC291" s="136">
        <v>0</v>
      </c>
      <c r="AD291" s="136">
        <v>0</v>
      </c>
      <c r="AE291" s="136">
        <v>0</v>
      </c>
      <c r="AF291" s="136">
        <v>0</v>
      </c>
      <c r="AG291" s="136">
        <v>4</v>
      </c>
      <c r="AH291" s="136">
        <v>0</v>
      </c>
      <c r="AI291" s="136">
        <v>0</v>
      </c>
      <c r="AJ291" s="136">
        <v>0</v>
      </c>
      <c r="AK291" s="136">
        <v>0</v>
      </c>
      <c r="AL291" s="136">
        <v>0</v>
      </c>
      <c r="AM291" s="136">
        <v>0</v>
      </c>
      <c r="AN291" s="136">
        <v>0</v>
      </c>
      <c r="AO291" s="136">
        <v>0</v>
      </c>
      <c r="AP291" s="136">
        <v>0</v>
      </c>
    </row>
    <row r="292" spans="1:42" ht="15.6" x14ac:dyDescent="0.3">
      <c r="A292" s="161" t="s">
        <v>782</v>
      </c>
      <c r="B292" s="160">
        <v>166</v>
      </c>
      <c r="C292" s="136">
        <v>0</v>
      </c>
      <c r="D292" s="136">
        <v>0</v>
      </c>
      <c r="E292" s="136">
        <v>0</v>
      </c>
      <c r="F292" s="136">
        <v>0</v>
      </c>
      <c r="G292" s="136">
        <v>0</v>
      </c>
      <c r="H292" s="136">
        <v>28</v>
      </c>
      <c r="I292" s="136">
        <v>0</v>
      </c>
      <c r="J292" s="136">
        <v>0</v>
      </c>
      <c r="K292" s="136">
        <v>0</v>
      </c>
      <c r="L292" s="136">
        <v>0</v>
      </c>
      <c r="M292" s="136">
        <v>0</v>
      </c>
      <c r="N292" s="136">
        <v>0</v>
      </c>
      <c r="O292" s="136">
        <v>0</v>
      </c>
      <c r="P292" s="136">
        <v>0</v>
      </c>
      <c r="Q292" s="136">
        <v>0</v>
      </c>
      <c r="R292" s="136">
        <v>0</v>
      </c>
      <c r="S292" s="136">
        <v>63</v>
      </c>
      <c r="T292" s="136">
        <v>0</v>
      </c>
      <c r="U292" s="136">
        <v>1</v>
      </c>
      <c r="V292" s="136">
        <v>0</v>
      </c>
      <c r="W292" s="136">
        <v>0</v>
      </c>
      <c r="X292" s="136">
        <v>0</v>
      </c>
      <c r="Y292" s="136">
        <v>0</v>
      </c>
      <c r="Z292" s="136">
        <v>0</v>
      </c>
      <c r="AA292" s="136">
        <v>0</v>
      </c>
      <c r="AB292" s="136">
        <v>0</v>
      </c>
      <c r="AC292" s="136">
        <v>25</v>
      </c>
      <c r="AD292" s="136">
        <v>0</v>
      </c>
      <c r="AE292" s="136">
        <v>1</v>
      </c>
      <c r="AF292" s="136">
        <v>0</v>
      </c>
      <c r="AG292" s="136">
        <v>25</v>
      </c>
      <c r="AH292" s="136">
        <v>14</v>
      </c>
      <c r="AI292" s="136">
        <v>0</v>
      </c>
      <c r="AJ292" s="136">
        <v>0</v>
      </c>
      <c r="AK292" s="136">
        <v>0</v>
      </c>
      <c r="AL292" s="136">
        <v>0</v>
      </c>
      <c r="AM292" s="136">
        <v>1</v>
      </c>
      <c r="AN292" s="136">
        <v>0</v>
      </c>
      <c r="AO292" s="136">
        <v>0</v>
      </c>
      <c r="AP292" s="136">
        <v>8</v>
      </c>
    </row>
    <row r="293" spans="1:42" ht="15.6" x14ac:dyDescent="0.3">
      <c r="A293" s="161" t="s">
        <v>783</v>
      </c>
      <c r="B293" s="160">
        <v>6</v>
      </c>
      <c r="C293" s="136">
        <v>0</v>
      </c>
      <c r="D293" s="136">
        <v>0</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3</v>
      </c>
      <c r="T293" s="136">
        <v>0</v>
      </c>
      <c r="U293" s="136">
        <v>0</v>
      </c>
      <c r="V293" s="136">
        <v>0</v>
      </c>
      <c r="W293" s="136">
        <v>0</v>
      </c>
      <c r="X293" s="136">
        <v>0</v>
      </c>
      <c r="Y293" s="136">
        <v>0</v>
      </c>
      <c r="Z293" s="136">
        <v>0</v>
      </c>
      <c r="AA293" s="136">
        <v>0</v>
      </c>
      <c r="AB293" s="136">
        <v>0</v>
      </c>
      <c r="AC293" s="136">
        <v>0</v>
      </c>
      <c r="AD293" s="136">
        <v>0</v>
      </c>
      <c r="AE293" s="136">
        <v>0</v>
      </c>
      <c r="AF293" s="136">
        <v>0</v>
      </c>
      <c r="AG293" s="136">
        <v>2</v>
      </c>
      <c r="AH293" s="136">
        <v>0</v>
      </c>
      <c r="AI293" s="136">
        <v>0</v>
      </c>
      <c r="AJ293" s="136">
        <v>1</v>
      </c>
      <c r="AK293" s="136">
        <v>0</v>
      </c>
      <c r="AL293" s="136">
        <v>0</v>
      </c>
      <c r="AM293" s="136">
        <v>0</v>
      </c>
      <c r="AN293" s="136">
        <v>0</v>
      </c>
      <c r="AO293" s="136">
        <v>0</v>
      </c>
      <c r="AP293" s="136">
        <v>0</v>
      </c>
    </row>
    <row r="294" spans="1:42" ht="15.6" x14ac:dyDescent="0.3">
      <c r="A294" s="161" t="s">
        <v>784</v>
      </c>
      <c r="B294" s="160">
        <v>7</v>
      </c>
      <c r="C294" s="136">
        <v>0</v>
      </c>
      <c r="D294" s="136">
        <v>0</v>
      </c>
      <c r="E294" s="136">
        <v>0</v>
      </c>
      <c r="F294" s="136">
        <v>0</v>
      </c>
      <c r="G294" s="136">
        <v>0</v>
      </c>
      <c r="H294" s="136">
        <v>0</v>
      </c>
      <c r="I294" s="136">
        <v>0</v>
      </c>
      <c r="J294" s="136">
        <v>0</v>
      </c>
      <c r="K294" s="136">
        <v>0</v>
      </c>
      <c r="L294" s="136">
        <v>0</v>
      </c>
      <c r="M294" s="136">
        <v>0</v>
      </c>
      <c r="N294" s="136">
        <v>0</v>
      </c>
      <c r="O294" s="136">
        <v>0</v>
      </c>
      <c r="P294" s="136">
        <v>0</v>
      </c>
      <c r="Q294" s="136">
        <v>0</v>
      </c>
      <c r="R294" s="136">
        <v>0</v>
      </c>
      <c r="S294" s="136">
        <v>2</v>
      </c>
      <c r="T294" s="136">
        <v>0</v>
      </c>
      <c r="U294" s="136">
        <v>0</v>
      </c>
      <c r="V294" s="136">
        <v>0</v>
      </c>
      <c r="W294" s="136">
        <v>0</v>
      </c>
      <c r="X294" s="136">
        <v>0</v>
      </c>
      <c r="Y294" s="136">
        <v>0</v>
      </c>
      <c r="Z294" s="136">
        <v>0</v>
      </c>
      <c r="AA294" s="136">
        <v>0</v>
      </c>
      <c r="AB294" s="136">
        <v>0</v>
      </c>
      <c r="AC294" s="136">
        <v>1</v>
      </c>
      <c r="AD294" s="136">
        <v>0</v>
      </c>
      <c r="AE294" s="136">
        <v>0</v>
      </c>
      <c r="AF294" s="136">
        <v>0</v>
      </c>
      <c r="AG294" s="136">
        <v>2</v>
      </c>
      <c r="AH294" s="136">
        <v>1</v>
      </c>
      <c r="AI294" s="136">
        <v>0</v>
      </c>
      <c r="AJ294" s="136">
        <v>0</v>
      </c>
      <c r="AK294" s="136">
        <v>0</v>
      </c>
      <c r="AL294" s="136">
        <v>0</v>
      </c>
      <c r="AM294" s="136">
        <v>0</v>
      </c>
      <c r="AN294" s="136">
        <v>0</v>
      </c>
      <c r="AO294" s="136">
        <v>0</v>
      </c>
      <c r="AP294" s="136">
        <v>1</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3</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1</v>
      </c>
      <c r="T297" s="136">
        <v>0</v>
      </c>
      <c r="U297" s="136">
        <v>0</v>
      </c>
      <c r="V297" s="136">
        <v>0</v>
      </c>
      <c r="W297" s="136">
        <v>0</v>
      </c>
      <c r="X297" s="136">
        <v>0</v>
      </c>
      <c r="Y297" s="136">
        <v>0</v>
      </c>
      <c r="Z297" s="136">
        <v>0</v>
      </c>
      <c r="AA297" s="136">
        <v>0</v>
      </c>
      <c r="AB297" s="136">
        <v>0</v>
      </c>
      <c r="AC297" s="136">
        <v>2</v>
      </c>
      <c r="AD297" s="136">
        <v>0</v>
      </c>
      <c r="AE297" s="136">
        <v>0</v>
      </c>
      <c r="AF297" s="136">
        <v>0</v>
      </c>
      <c r="AG297" s="136">
        <v>0</v>
      </c>
      <c r="AH297" s="136">
        <v>0</v>
      </c>
      <c r="AI297" s="136">
        <v>0</v>
      </c>
      <c r="AJ297" s="136">
        <v>0</v>
      </c>
      <c r="AK297" s="136">
        <v>0</v>
      </c>
      <c r="AL297" s="136">
        <v>0</v>
      </c>
      <c r="AM297" s="136">
        <v>0</v>
      </c>
      <c r="AN297" s="136">
        <v>0</v>
      </c>
      <c r="AO297" s="136">
        <v>0</v>
      </c>
      <c r="AP297" s="136">
        <v>0</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152</v>
      </c>
      <c r="C299" s="136">
        <v>0</v>
      </c>
      <c r="D299" s="136">
        <v>0</v>
      </c>
      <c r="E299" s="136">
        <v>3</v>
      </c>
      <c r="F299" s="136">
        <v>2</v>
      </c>
      <c r="G299" s="136">
        <v>0</v>
      </c>
      <c r="H299" s="136">
        <v>0</v>
      </c>
      <c r="I299" s="136">
        <v>0</v>
      </c>
      <c r="J299" s="136">
        <v>0</v>
      </c>
      <c r="K299" s="136">
        <v>4</v>
      </c>
      <c r="L299" s="136">
        <v>0</v>
      </c>
      <c r="M299" s="136">
        <v>1</v>
      </c>
      <c r="N299" s="136">
        <v>0</v>
      </c>
      <c r="O299" s="136">
        <v>1</v>
      </c>
      <c r="P299" s="136">
        <v>0</v>
      </c>
      <c r="Q299" s="136">
        <v>0</v>
      </c>
      <c r="R299" s="136">
        <v>0</v>
      </c>
      <c r="S299" s="136">
        <v>92</v>
      </c>
      <c r="T299" s="136">
        <v>0</v>
      </c>
      <c r="U299" s="136">
        <v>1</v>
      </c>
      <c r="V299" s="136">
        <v>0</v>
      </c>
      <c r="W299" s="136">
        <v>0</v>
      </c>
      <c r="X299" s="136">
        <v>0</v>
      </c>
      <c r="Y299" s="136">
        <v>0</v>
      </c>
      <c r="Z299" s="136">
        <v>0</v>
      </c>
      <c r="AA299" s="136">
        <v>0</v>
      </c>
      <c r="AB299" s="136">
        <v>0</v>
      </c>
      <c r="AC299" s="136">
        <v>5</v>
      </c>
      <c r="AD299" s="136">
        <v>0</v>
      </c>
      <c r="AE299" s="136">
        <v>1</v>
      </c>
      <c r="AF299" s="136">
        <v>0</v>
      </c>
      <c r="AG299" s="136">
        <v>26</v>
      </c>
      <c r="AH299" s="136">
        <v>5</v>
      </c>
      <c r="AI299" s="136">
        <v>0</v>
      </c>
      <c r="AJ299" s="136">
        <v>1</v>
      </c>
      <c r="AK299" s="136">
        <v>0</v>
      </c>
      <c r="AL299" s="136">
        <v>0</v>
      </c>
      <c r="AM299" s="136">
        <v>2</v>
      </c>
      <c r="AN299" s="136">
        <v>0</v>
      </c>
      <c r="AO299" s="136">
        <v>7</v>
      </c>
      <c r="AP299" s="136">
        <v>1</v>
      </c>
    </row>
    <row r="300" spans="1:42" ht="15.6" x14ac:dyDescent="0.3">
      <c r="A300" s="161" t="s">
        <v>788</v>
      </c>
      <c r="B300" s="160">
        <v>22</v>
      </c>
      <c r="C300" s="136">
        <v>0</v>
      </c>
      <c r="D300" s="136">
        <v>0</v>
      </c>
      <c r="E300" s="136">
        <v>1</v>
      </c>
      <c r="F300" s="136">
        <v>0</v>
      </c>
      <c r="G300" s="136">
        <v>0</v>
      </c>
      <c r="H300" s="136">
        <v>1</v>
      </c>
      <c r="I300" s="136">
        <v>0</v>
      </c>
      <c r="J300" s="136">
        <v>0</v>
      </c>
      <c r="K300" s="136">
        <v>2</v>
      </c>
      <c r="L300" s="136">
        <v>0</v>
      </c>
      <c r="M300" s="136">
        <v>0</v>
      </c>
      <c r="N300" s="136">
        <v>0</v>
      </c>
      <c r="O300" s="136">
        <v>0</v>
      </c>
      <c r="P300" s="136">
        <v>0</v>
      </c>
      <c r="Q300" s="136">
        <v>0</v>
      </c>
      <c r="R300" s="136">
        <v>0</v>
      </c>
      <c r="S300" s="136">
        <v>13</v>
      </c>
      <c r="T300" s="136">
        <v>0</v>
      </c>
      <c r="U300" s="136">
        <v>0</v>
      </c>
      <c r="V300" s="136">
        <v>0</v>
      </c>
      <c r="W300" s="136">
        <v>0</v>
      </c>
      <c r="X300" s="136">
        <v>0</v>
      </c>
      <c r="Y300" s="136">
        <v>0</v>
      </c>
      <c r="Z300" s="136">
        <v>0</v>
      </c>
      <c r="AA300" s="136">
        <v>0</v>
      </c>
      <c r="AB300" s="136">
        <v>0</v>
      </c>
      <c r="AC300" s="136">
        <v>2</v>
      </c>
      <c r="AD300" s="136">
        <v>0</v>
      </c>
      <c r="AE300" s="136">
        <v>0</v>
      </c>
      <c r="AF300" s="136">
        <v>0</v>
      </c>
      <c r="AG300" s="136">
        <v>2</v>
      </c>
      <c r="AH300" s="136">
        <v>0</v>
      </c>
      <c r="AI300" s="136">
        <v>0</v>
      </c>
      <c r="AJ300" s="136">
        <v>0</v>
      </c>
      <c r="AK300" s="136">
        <v>0</v>
      </c>
      <c r="AL300" s="136">
        <v>0</v>
      </c>
      <c r="AM300" s="136">
        <v>0</v>
      </c>
      <c r="AN300" s="136">
        <v>1</v>
      </c>
      <c r="AO300" s="136">
        <v>0</v>
      </c>
      <c r="AP300" s="136">
        <v>0</v>
      </c>
    </row>
    <row r="301" spans="1:42" ht="15.6" x14ac:dyDescent="0.3">
      <c r="A301" s="161" t="s">
        <v>499</v>
      </c>
      <c r="B301" s="160">
        <v>4</v>
      </c>
      <c r="C301" s="136">
        <v>0</v>
      </c>
      <c r="D301" s="136">
        <v>0</v>
      </c>
      <c r="E301" s="136">
        <v>0</v>
      </c>
      <c r="F301" s="136">
        <v>0</v>
      </c>
      <c r="G301" s="136">
        <v>0</v>
      </c>
      <c r="H301" s="136">
        <v>0</v>
      </c>
      <c r="I301" s="136">
        <v>0</v>
      </c>
      <c r="J301" s="136">
        <v>0</v>
      </c>
      <c r="K301" s="136">
        <v>0</v>
      </c>
      <c r="L301" s="136">
        <v>0</v>
      </c>
      <c r="M301" s="136">
        <v>0</v>
      </c>
      <c r="N301" s="136">
        <v>0</v>
      </c>
      <c r="O301" s="136">
        <v>0</v>
      </c>
      <c r="P301" s="136">
        <v>0</v>
      </c>
      <c r="Q301" s="136">
        <v>0</v>
      </c>
      <c r="R301" s="136">
        <v>0</v>
      </c>
      <c r="S301" s="136">
        <v>1</v>
      </c>
      <c r="T301" s="136">
        <v>2</v>
      </c>
      <c r="U301" s="136">
        <v>0</v>
      </c>
      <c r="V301" s="136">
        <v>0</v>
      </c>
      <c r="W301" s="136">
        <v>0</v>
      </c>
      <c r="X301" s="136">
        <v>0</v>
      </c>
      <c r="Y301" s="136">
        <v>0</v>
      </c>
      <c r="Z301" s="136">
        <v>0</v>
      </c>
      <c r="AA301" s="136">
        <v>0</v>
      </c>
      <c r="AB301" s="136">
        <v>0</v>
      </c>
      <c r="AC301" s="136">
        <v>0</v>
      </c>
      <c r="AD301" s="136">
        <v>0</v>
      </c>
      <c r="AE301" s="136">
        <v>0</v>
      </c>
      <c r="AF301" s="136">
        <v>0</v>
      </c>
      <c r="AG301" s="136">
        <v>0</v>
      </c>
      <c r="AH301" s="136">
        <v>0</v>
      </c>
      <c r="AI301" s="136">
        <v>0</v>
      </c>
      <c r="AJ301" s="136">
        <v>1</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2</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2</v>
      </c>
      <c r="T308" s="136">
        <v>0</v>
      </c>
      <c r="U308" s="136">
        <v>0</v>
      </c>
      <c r="V308" s="136">
        <v>0</v>
      </c>
      <c r="W308" s="136">
        <v>0</v>
      </c>
      <c r="X308" s="136">
        <v>0</v>
      </c>
      <c r="Y308" s="136">
        <v>0</v>
      </c>
      <c r="Z308" s="136">
        <v>0</v>
      </c>
      <c r="AA308" s="136">
        <v>0</v>
      </c>
      <c r="AB308" s="136">
        <v>0</v>
      </c>
      <c r="AC308" s="136">
        <v>0</v>
      </c>
      <c r="AD308" s="136">
        <v>0</v>
      </c>
      <c r="AE308" s="136">
        <v>0</v>
      </c>
      <c r="AF308" s="136">
        <v>0</v>
      </c>
      <c r="AG308" s="136">
        <v>0</v>
      </c>
      <c r="AH308" s="136">
        <v>0</v>
      </c>
      <c r="AI308" s="136">
        <v>0</v>
      </c>
      <c r="AJ308" s="136">
        <v>0</v>
      </c>
      <c r="AK308" s="136">
        <v>0</v>
      </c>
      <c r="AL308" s="136">
        <v>0</v>
      </c>
      <c r="AM308" s="136">
        <v>0</v>
      </c>
      <c r="AN308" s="136">
        <v>0</v>
      </c>
      <c r="AO308" s="136">
        <v>0</v>
      </c>
      <c r="AP308" s="136">
        <v>0</v>
      </c>
    </row>
    <row r="309" spans="1:42" ht="15.6" x14ac:dyDescent="0.3">
      <c r="A309" s="161" t="s">
        <v>795</v>
      </c>
      <c r="B309" s="160">
        <v>1</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1</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16376</v>
      </c>
      <c r="C310" s="191">
        <v>10</v>
      </c>
      <c r="D310" s="191">
        <v>47</v>
      </c>
      <c r="E310" s="191">
        <v>359</v>
      </c>
      <c r="F310" s="191">
        <v>100</v>
      </c>
      <c r="G310" s="191">
        <v>195</v>
      </c>
      <c r="H310" s="191">
        <v>1448</v>
      </c>
      <c r="I310" s="191">
        <v>0</v>
      </c>
      <c r="J310" s="191">
        <v>147</v>
      </c>
      <c r="K310" s="191">
        <v>47</v>
      </c>
      <c r="L310" s="191">
        <v>5</v>
      </c>
      <c r="M310" s="191">
        <v>86</v>
      </c>
      <c r="N310" s="191">
        <v>5</v>
      </c>
      <c r="O310" s="191">
        <v>104</v>
      </c>
      <c r="P310" s="191">
        <v>92</v>
      </c>
      <c r="Q310" s="191">
        <v>197</v>
      </c>
      <c r="R310" s="191">
        <v>62</v>
      </c>
      <c r="S310" s="191">
        <v>6129</v>
      </c>
      <c r="T310" s="191">
        <v>673</v>
      </c>
      <c r="U310" s="191">
        <v>77</v>
      </c>
      <c r="V310" s="191">
        <v>72</v>
      </c>
      <c r="W310" s="191">
        <v>124</v>
      </c>
      <c r="X310" s="191">
        <v>10</v>
      </c>
      <c r="Y310" s="191">
        <v>101</v>
      </c>
      <c r="Z310" s="191">
        <v>42</v>
      </c>
      <c r="AA310" s="191">
        <v>53</v>
      </c>
      <c r="AB310" s="191">
        <v>37</v>
      </c>
      <c r="AC310" s="191">
        <v>1636</v>
      </c>
      <c r="AD310" s="191">
        <v>33</v>
      </c>
      <c r="AE310" s="191">
        <v>200</v>
      </c>
      <c r="AF310" s="191">
        <v>21</v>
      </c>
      <c r="AG310" s="191">
        <v>1255</v>
      </c>
      <c r="AH310" s="191">
        <v>1043</v>
      </c>
      <c r="AI310" s="191">
        <v>76</v>
      </c>
      <c r="AJ310" s="191">
        <v>656</v>
      </c>
      <c r="AK310" s="191">
        <v>11</v>
      </c>
      <c r="AL310" s="191">
        <v>124</v>
      </c>
      <c r="AM310" s="191">
        <v>464</v>
      </c>
      <c r="AN310" s="191">
        <v>219</v>
      </c>
      <c r="AO310" s="191">
        <v>172</v>
      </c>
      <c r="AP310" s="191">
        <v>244</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825</v>
      </c>
      <c r="B1" s="204" t="s">
        <v>826</v>
      </c>
      <c r="C1" s="204" t="s">
        <v>827</v>
      </c>
      <c r="D1" s="204" t="s">
        <v>828</v>
      </c>
      <c r="E1" s="205" t="s">
        <v>829</v>
      </c>
      <c r="F1" s="205" t="s">
        <v>830</v>
      </c>
      <c r="G1" s="205" t="s">
        <v>831</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832</v>
      </c>
      <c r="V1" s="205" t="s">
        <v>15</v>
      </c>
      <c r="W1" s="205" t="s">
        <v>16</v>
      </c>
      <c r="X1" s="205" t="s">
        <v>17</v>
      </c>
      <c r="Y1" s="205" t="s">
        <v>18</v>
      </c>
      <c r="Z1" s="205" t="s">
        <v>19</v>
      </c>
      <c r="AA1" s="205" t="s">
        <v>833</v>
      </c>
      <c r="AB1" s="205" t="s">
        <v>21</v>
      </c>
      <c r="AC1" s="205" t="s">
        <v>22</v>
      </c>
      <c r="AD1" s="205" t="s">
        <v>23</v>
      </c>
      <c r="AE1" s="205" t="s">
        <v>24</v>
      </c>
      <c r="AF1" s="205" t="s">
        <v>25</v>
      </c>
      <c r="AG1" s="205" t="s">
        <v>834</v>
      </c>
      <c r="AH1" s="205" t="s">
        <v>27</v>
      </c>
      <c r="AI1" s="205" t="s">
        <v>835</v>
      </c>
      <c r="AJ1" s="205" t="s">
        <v>29</v>
      </c>
      <c r="AK1" s="205" t="s">
        <v>30</v>
      </c>
      <c r="AL1" s="205" t="s">
        <v>31</v>
      </c>
      <c r="AM1" s="205" t="s">
        <v>32</v>
      </c>
      <c r="AN1" s="205" t="s">
        <v>33</v>
      </c>
      <c r="AO1" s="205" t="s">
        <v>34</v>
      </c>
      <c r="AP1" s="205" t="s">
        <v>35</v>
      </c>
      <c r="AQ1" s="205" t="s">
        <v>836</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823</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837</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Vogel, Alice (DOL)</cp:lastModifiedBy>
  <cp:lastPrinted>2024-09-04T22:44:15Z</cp:lastPrinted>
  <dcterms:created xsi:type="dcterms:W3CDTF">1998-10-07T20:38:17Z</dcterms:created>
  <dcterms:modified xsi:type="dcterms:W3CDTF">2024-09-04T23:08:09Z</dcterms:modified>
</cp:coreProperties>
</file>