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916B5E28-59C3-469A-AA2C-9BA5B57EB88F}"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72" i="18" l="1"/>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S486" i="21"/>
  <c r="B471" i="18"/>
  <c r="D471" i="18"/>
  <c r="F471" i="18"/>
  <c r="H471" i="18"/>
  <c r="J471" i="18"/>
  <c r="L471" i="18"/>
  <c r="N471" i="18"/>
  <c r="P471" i="18" s="1"/>
  <c r="R471" i="18"/>
  <c r="Z471" i="18" s="1"/>
  <c r="T471" i="18"/>
  <c r="V471" i="18"/>
  <c r="X471" i="18"/>
  <c r="Y471" i="18"/>
  <c r="AC471" i="18"/>
  <c r="AD471" i="18" s="1"/>
  <c r="AG471" i="18"/>
  <c r="AI471" i="18" s="1"/>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Q490" i="21"/>
  <c r="P472" i="18" l="1"/>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V466" i="18" l="1"/>
  <c r="W466" i="18"/>
  <c r="Z467" i="18"/>
  <c r="X466" i="18"/>
  <c r="Z466" i="18"/>
  <c r="Y466" i="18"/>
  <c r="AG466" i="18"/>
  <c r="AI466" i="18" s="1"/>
  <c r="W467" i="18"/>
  <c r="BW479" i="21"/>
  <c r="BZ479" i="21"/>
  <c r="CD479" i="21"/>
  <c r="CE479" i="21"/>
  <c r="CF479" i="21"/>
  <c r="CG479" i="21"/>
  <c r="CH479" i="21"/>
  <c r="BQ479" i="21"/>
  <c r="B465" i="18" l="1"/>
  <c r="F465" i="18"/>
  <c r="J465" i="18"/>
  <c r="N465" i="18"/>
  <c r="R465" i="18"/>
  <c r="AC465" i="18"/>
  <c r="Y465" i="18" l="1"/>
  <c r="Z465" i="18"/>
  <c r="W465" i="18"/>
  <c r="X465" i="18"/>
  <c r="V465" i="18"/>
  <c r="AG465" i="18"/>
  <c r="AI465" i="18" l="1"/>
  <c r="BW478" i="21" l="1"/>
  <c r="BZ478" i="21"/>
  <c r="CD478" i="21"/>
  <c r="CE478" i="21"/>
  <c r="CF478" i="21"/>
  <c r="CG478" i="21"/>
  <c r="CH478" i="21"/>
  <c r="BS478" i="21"/>
  <c r="BS479" i="21"/>
  <c r="BS481" i="21"/>
  <c r="BS482" i="21"/>
  <c r="BS483" i="21"/>
  <c r="BS484" i="21"/>
  <c r="BQ478" i="21"/>
  <c r="B464" i="18"/>
  <c r="F464" i="18"/>
  <c r="J464" i="18"/>
  <c r="N464" i="18"/>
  <c r="R464" i="18"/>
  <c r="AC464" i="18"/>
  <c r="V464" i="18" l="1"/>
  <c r="W464" i="18"/>
  <c r="DC478" i="21"/>
  <c r="DC481" i="21"/>
  <c r="DC479" i="21"/>
  <c r="Z464" i="18"/>
  <c r="Y464" i="18"/>
  <c r="X464" i="18"/>
  <c r="AG464" i="18"/>
  <c r="AI464" i="18" s="1"/>
  <c r="BW477" i="21" l="1"/>
  <c r="BZ477" i="21"/>
  <c r="CD477" i="21"/>
  <c r="CE477" i="21"/>
  <c r="CF477" i="21"/>
  <c r="CG477" i="21"/>
  <c r="CH477" i="21"/>
  <c r="BQ477" i="21" l="1"/>
  <c r="BS477" i="21" s="1"/>
  <c r="DC477" i="21" l="1"/>
  <c r="B463" i="18"/>
  <c r="F463" i="18"/>
  <c r="J463" i="18"/>
  <c r="N463" i="18"/>
  <c r="R463" i="18"/>
  <c r="AC463" i="18"/>
  <c r="CH476" i="21"/>
  <c r="CG476" i="21"/>
  <c r="CF476" i="21"/>
  <c r="CE476" i="21"/>
  <c r="CD476" i="21"/>
  <c r="BZ476" i="21"/>
  <c r="BW476" i="21"/>
  <c r="BQ476" i="21"/>
  <c r="BS476" i="21" s="1"/>
  <c r="W463" i="18" l="1"/>
  <c r="Z463" i="18"/>
  <c r="Y463" i="18"/>
  <c r="X463" i="18"/>
  <c r="V463" i="18"/>
  <c r="AG463" i="18"/>
  <c r="AI463"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70" i="21" s="1"/>
  <c r="E66" i="21"/>
  <c r="E570" i="21" s="1"/>
  <c r="F66" i="21"/>
  <c r="F570" i="21" s="1"/>
  <c r="G66" i="21"/>
  <c r="G570" i="21" s="1"/>
  <c r="H66" i="21"/>
  <c r="H570" i="21" s="1"/>
  <c r="I66" i="21"/>
  <c r="I570" i="21" s="1"/>
  <c r="J66" i="21"/>
  <c r="J570" i="21" s="1"/>
  <c r="K66" i="21"/>
  <c r="K570" i="21" s="1"/>
  <c r="L66" i="21"/>
  <c r="L570" i="21" s="1"/>
  <c r="M66" i="21"/>
  <c r="M570" i="21" s="1"/>
  <c r="N66" i="21"/>
  <c r="N570" i="21" s="1"/>
  <c r="O66" i="21"/>
  <c r="O570" i="21" s="1"/>
  <c r="P66" i="21"/>
  <c r="P570" i="21" s="1"/>
  <c r="Q66" i="21"/>
  <c r="Q570" i="21" s="1"/>
  <c r="R66" i="21"/>
  <c r="R570" i="21" s="1"/>
  <c r="S66" i="21"/>
  <c r="S570" i="21" s="1"/>
  <c r="T66" i="21"/>
  <c r="T570" i="21" s="1"/>
  <c r="U66" i="21"/>
  <c r="U570" i="21" s="1"/>
  <c r="V66" i="21"/>
  <c r="V570" i="21" s="1"/>
  <c r="W66" i="21"/>
  <c r="W570" i="21" s="1"/>
  <c r="X66" i="21"/>
  <c r="X570" i="21" s="1"/>
  <c r="Y66" i="21"/>
  <c r="Y570" i="21" s="1"/>
  <c r="Z66" i="21"/>
  <c r="Z570" i="21" s="1"/>
  <c r="AA66" i="21"/>
  <c r="AA570" i="21" s="1"/>
  <c r="AB66" i="21"/>
  <c r="AB570" i="21" s="1"/>
  <c r="AC66" i="21"/>
  <c r="AC570" i="21" s="1"/>
  <c r="AD66" i="21"/>
  <c r="AD570" i="21" s="1"/>
  <c r="AE66" i="21"/>
  <c r="AE570" i="21" s="1"/>
  <c r="AF66" i="21"/>
  <c r="AF570" i="21" s="1"/>
  <c r="AG66" i="21"/>
  <c r="AG570" i="21" s="1"/>
  <c r="AH66" i="21"/>
  <c r="AH570" i="21" s="1"/>
  <c r="AI66" i="21"/>
  <c r="AI570" i="21" s="1"/>
  <c r="AJ66" i="21"/>
  <c r="AJ570" i="21" s="1"/>
  <c r="AK66" i="21"/>
  <c r="AK570" i="21" s="1"/>
  <c r="AL66" i="21"/>
  <c r="AL570" i="21" s="1"/>
  <c r="AM66" i="21"/>
  <c r="AM570" i="21" s="1"/>
  <c r="AN66" i="21"/>
  <c r="AN570" i="21" s="1"/>
  <c r="AO66" i="21"/>
  <c r="AO570" i="21" s="1"/>
  <c r="AP66" i="21"/>
  <c r="AP570" i="21" s="1"/>
  <c r="AQ66" i="21"/>
  <c r="AQ570" i="21" s="1"/>
  <c r="AR66" i="21"/>
  <c r="AR570" i="21" s="1"/>
  <c r="AS66" i="21"/>
  <c r="AS570" i="21" s="1"/>
  <c r="AT66" i="21"/>
  <c r="AT570" i="21" s="1"/>
  <c r="AU66" i="21"/>
  <c r="AU570" i="21" s="1"/>
  <c r="AV66" i="21"/>
  <c r="AV570" i="21" s="1"/>
  <c r="AW66" i="21"/>
  <c r="AW570" i="21" s="1"/>
  <c r="AX66" i="21"/>
  <c r="AX570" i="21" s="1"/>
  <c r="AY66" i="21"/>
  <c r="AY570" i="21" s="1"/>
  <c r="AZ66" i="21"/>
  <c r="AZ570" i="21" s="1"/>
  <c r="BA66" i="21"/>
  <c r="BA570" i="21" s="1"/>
  <c r="BB66" i="21"/>
  <c r="BB570" i="21" s="1"/>
  <c r="BC66" i="21"/>
  <c r="BC570" i="21" s="1"/>
  <c r="BD66" i="21"/>
  <c r="BD570" i="21" s="1"/>
  <c r="BE66" i="21"/>
  <c r="BE570" i="21" s="1"/>
  <c r="BF66" i="21"/>
  <c r="BF570" i="21" s="1"/>
  <c r="BG66" i="21"/>
  <c r="BG570" i="21" s="1"/>
  <c r="BH66" i="21"/>
  <c r="BH570" i="21" s="1"/>
  <c r="BI66" i="21"/>
  <c r="BI570" i="21" s="1"/>
  <c r="BJ66" i="21"/>
  <c r="BJ570" i="21" s="1"/>
  <c r="BK66" i="21"/>
  <c r="BK570" i="21" s="1"/>
  <c r="BL66" i="21"/>
  <c r="BL570" i="21" s="1"/>
  <c r="BM66" i="21"/>
  <c r="BM570" i="21" s="1"/>
  <c r="BN66" i="21"/>
  <c r="BN570" i="21" s="1"/>
  <c r="BP66" i="21"/>
  <c r="BP570"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70"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70"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85" i="21" s="1"/>
  <c r="AL471" i="18" l="1"/>
  <c r="AL472" i="18"/>
  <c r="CA483" i="21"/>
  <c r="CA484" i="21"/>
  <c r="AL469" i="18"/>
  <c r="AL470" i="18"/>
  <c r="CA481" i="21"/>
  <c r="CA482" i="21"/>
  <c r="AL467" i="18"/>
  <c r="AL468" i="18"/>
  <c r="CA479" i="21"/>
  <c r="CA480" i="21"/>
  <c r="AL465" i="18"/>
  <c r="AL466" i="18"/>
  <c r="CA477" i="21"/>
  <c r="CA478" i="21"/>
  <c r="AL463" i="18"/>
  <c r="AL464" i="18"/>
  <c r="CA475" i="21"/>
  <c r="CA476" i="21"/>
  <c r="AI462" i="18"/>
  <c r="AJ472" i="18" s="1"/>
  <c r="AK472" i="18" s="1"/>
  <c r="AL462" i="18"/>
  <c r="AJ470" i="18" l="1"/>
  <c r="AK470" i="18" s="1"/>
  <c r="AJ471" i="18"/>
  <c r="AK471" i="18" s="1"/>
  <c r="AJ468" i="18"/>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<sst xmlns="http://schemas.openxmlformats.org/spreadsheetml/2006/main" count="2654" uniqueCount="830">
  <si>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</si>
  <si>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</si>
  <si>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</si>
  <si>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</si>
  <si>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</si>
  <si>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</si>
  <si>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</si>
  <si>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</si>
  <si>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</si>
  <si>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</si>
  <si>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</si>
  <si>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</si>
  <si>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</si>
  <si>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</si>
  <si>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</si>
  <si>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</si>
  <si>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</si>
  <si>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</si>
  <si>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</si>
  <si>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</si>
  <si>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</si>
  <si>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</si>
  <si>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</si>
  <si>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</si>
  <si>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</si>
  <si>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</si>
  <si>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</si>
  <si>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</si>
  <si>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</si>
  <si>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</si>
  <si>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</si>
  <si>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</si>
  <si>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</si>
  <si>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</si>
  <si>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</si>
  <si>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</si>
  <si>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</si>
  <si>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</si>
  <si>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</si>
  <si>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</si>
  <si>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</si>
  <si>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</si>
  <si>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</si>
  <si>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</si>
  <si>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</si>
  <si>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</si>
  <si>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</si>
  <si>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</si>
  <si>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</si>
  <si>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</si>
  <si>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</si>
  <si>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</si>
  <si>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</si>
  <si>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</si>
  <si>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</si>
  <si>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</si>
  <si>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</si>
  <si>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</si>
  <si>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</si>
  <si>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</si>
  <si>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</si>
  <si>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</si>
  <si>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</si>
  <si>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</si>
  <si>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</si>
  <si>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</si>
  <si>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</si>
  <si>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</si>
  <si>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</si>
  <si>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</si>
  <si>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</si>
  <si>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</si>
  <si>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</si>
  <si>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</si>
  <si>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</si>
  <si>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</si>
  <si>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</si>
  <si>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</si>
  <si>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</si>
  <si>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</si>
  <si>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</si>
  <si>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</si>
  <si>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</si>
  <si>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</si>
  <si>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</si>
  <si>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</si>
  <si>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</si>
  <si>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</si>
  <si>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</si>
  <si>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</si>
  <si>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</si>
  <si>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</si>
  <si>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</si>
  <si>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</si>
  <si>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</si>
  <si>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</si>
  <si>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</si>
  <si>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</si>
  <si>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</si>
  <si>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</si>
  <si>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</si>
  <si>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</si>
  <si>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</si>
  <si>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</si>
  <si>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</si>
  <si>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</si>
  <si>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</si>
  <si>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</si>
  <si>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</si>
  <si>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</si>
  <si>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</si>
  <si>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</si>
  <si>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</si>
  <si>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</si>
  <si>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</si>
  <si>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</si>
  <si>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</si>
  <si>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</si>
  <si>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</si>
  <si>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</si>
  <si>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</si>
  <si>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</si>
  <si>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</si>
  <si>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</si>
  <si>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</si>
  <si>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</si>
  <si>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</si>
  <si>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</si>
  <si>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</si>
  <si>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</si>
  <si>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</si>
  <si>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</si>
  <si>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</si>
  <si>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</si>
  <si>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</si>
  <si>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</si>
  <si>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</si>
  <si>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</si>
  <si>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</si>
  <si>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</si>
  <si>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</si>
  <si>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</si>
  <si>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</si>
  <si>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</si>
  <si>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</si>
  <si>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</si>
  <si>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</si>
  <si>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</si>
  <si>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</si>
  <si>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</si>
  <si>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</si>
  <si>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</si>
  <si>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</si>
  <si>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</si>
  <si>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</si>
  <si>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</si>
  <si>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</si>
  <si>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</si>
  <si>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</si>
  <si>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</si>
  <si>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</si>
  <si>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</si>
  <si>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</si>
  <si>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</si>
  <si>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</si>
  <si>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</si>
  <si>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</si>
  <si>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</si>
  <si>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</si>
  <si>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</si>
  <si>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</si>
  <si>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</si>
  <si>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</si>
  <si>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</si>
  <si>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</si>
  <si>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</si>
  <si>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</si>
  <si>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</si>
  <si>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</si>
  <si>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</si>
  <si>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</si>
  <si>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</si>
  <si>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</si>
  <si>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</si>
  <si>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</si>
  <si>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</si>
  <si>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</si>
  <si>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</si>
  <si>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</si>
  <si>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</si>
  <si>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</si>
  <si>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</si>
  <si>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</si>
  <si>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</si>
  <si>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</si>
  <si>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</si>
  <si>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</si>
  <si>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</si>
  <si>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</si>
  <si>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</si>
  <si>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</si>
  <si>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</si>
  <si>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</si>
  <si>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</si>
  <si>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</si>
  <si>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</si>
  <si>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</si>
  <si>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</si>
  <si>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</si>
  <si>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</si>
  <si>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</si>
  <si>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</si>
  <si>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</si>
  <si>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</si>
  <si>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</si>
  <si>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</si>
  <si>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</si>
  <si>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</si>
  <si>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</si>
  <si>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</si>
  <si>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</si>
  <si>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</si>
  <si>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</si>
  <si>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</si>
  <si>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</si>
  <si>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</si>
  <si>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</si>
  <si>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</si>
  <si>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</si>
  <si>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</si>
  <si>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</si>
  <si>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</si>
  <si>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</si>
  <si>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</si>
  <si>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</si>
  <si>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</si>
  <si>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</si>
  <si>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</si>
  <si>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</si>
  <si>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</si>
  <si>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</si>
  <si>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</si>
  <si>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</si>
  <si>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</si>
  <si>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</si>
  <si>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</si>
  <si>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</si>
  <si>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</si>
  <si>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</si>
  <si>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</si>
  <si>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</si>
  <si>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</si>
  <si>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</si>
  <si>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</si>
  <si>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</si>
  <si>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</si>
  <si>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</si>
  <si>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</si>
  <si>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</si>
  <si>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</si>
  <si>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</si>
  <si>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</si>
  <si>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</si>
  <si>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</si>
  <si>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</si>
  <si>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</si>
  <si>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</si>
  <si>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</si>
  <si>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</si>
  <si>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</si>
  <si>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</si>
  <si>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</si>
  <si>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</si>
  <si>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</si>
  <si>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</si>
  <si>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</si>
  <si>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</si>
  <si>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</si>
  <si>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</si>
  <si>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</si>
  <si>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</si>
  <si>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</si>
  <si>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</si>
  <si>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</si>
  <si>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</si>
  <si>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</si>
  <si>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</si>
  <si>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</si>
  <si>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</si>
  <si>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</si>
  <si>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</si>
  <si>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</si>
  <si>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</si>
  <si>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</si>
  <si>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</si>
  <si>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</si>
  <si>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</si>
  <si>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</si>
  <si>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</si>
  <si>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</si>
  <si>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</si>
  <si>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</si>
  <si>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</si>
  <si>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</si>
  <si>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</si>
  <si>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</si>
  <si>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</si>
  <si>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</si>
  <si>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</si>
  <si>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</si>
  <si>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</si>
  <si>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</si>
  <si>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</si>
  <si>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</si>
  <si>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</si>
  <si>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</si>
  <si>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</si>
  <si>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</si>
  <si>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</si>
  <si>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</si>
  <si>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</si>
  <si>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</si>
  <si>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</si>
  <si>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</si>
  <si>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</si>
  <si>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</si>
  <si>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</si>
  <si>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</si>
  <si>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</si>
  <si>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</si>
  <si>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</si>
  <si>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</si>
  <si>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</si>
  <si>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</si>
  <si>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</si>
  <si>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</si>
  <si>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</si>
  <si>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</si>
  <si>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</si>
  <si>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</si>
  <si>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</si>
  <si>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</si>
  <si>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</si>
  <si>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</si>
  <si>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</si>
  <si>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</si>
  <si>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</si>
  <si>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</si>
  <si>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</si>
  <si>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</si>
  <si>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</si>
  <si>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</si>
  <si>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</si>
  <si>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</si>
  <si>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</si>
  <si>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</si>
  <si>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</si>
  <si>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</si>
  <si>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</si>
  <si>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</si>
  <si>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</si>
  <si>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</si>
  <si>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</si>
  <si>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</si>
  <si>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</si>
  <si>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</si>
  <si>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</si>
  <si>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</si>
  <si>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</si>
  <si>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</si>
  <si>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</si>
  <si>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</si>
  <si>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</si>
  <si>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</si>
  <si>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</si>
  <si>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</si>
  <si>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</si>
  <si>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</si>
  <si>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</si>
  <si>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</si>
  <si>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</si>
  <si>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</si>
  <si>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</si>
  <si>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</si>
  <si>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</si>
  <si>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</si>
  <si>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</si>
  <si>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</si>
  <si>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</si>
  <si>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</si>
  <si>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</si>
  <si>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</si>
  <si>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</si>
  <si>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</si>
  <si>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</si>
  <si>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</si>
  <si>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</si>
  <si>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</si>
  <si>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</si>
  <si>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</si>
  <si>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</si>
  <si>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</si>
  <si>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</si>
  <si>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</si>
  <si>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</si>
  <si>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</si>
  <si>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</si>
  <si>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</si>
  <si>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</si>
  <si>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</si>
  <si>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</si>
  <si>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</si>
  <si>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</si>
  <si>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</si>
  <si>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</si>
  <si>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</si>
  <si>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</si>
  <si>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</si>
  <si>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</si>
  <si>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</si>
  <si>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</si>
  <si>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</si>
  <si>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</si>
  <si>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</si>
  <si>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</si>
  <si>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</si>
  <si>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</si>
  <si>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</si>
  <si>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</si>
  <si>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</si>
  <si>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</si>
  <si>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</si>
  <si>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</si>
  <si>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</si>
  <si>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</si>
  <si>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</si>
  <si>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</si>
  <si>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</si>
  <si>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</si>
  <si>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</si>
  <si>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</si>
  <si>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</si>
  <si>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</si>
  <si>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</si>
  <si>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</si>
  <si>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</si>
  <si>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</si>
  <si>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</si>
  <si>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</si>
  <si>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</si>
  <si>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</si>
  <si>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</si>
  <si>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</si>
  <si>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</si>
  <si>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</si>
  <si>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</si>
  <si>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</si>
  <si>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</si>
  <si>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</si>
  <si>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</si>
  <si>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</si>
  <si>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</si>
  <si>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</si>
  <si>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</si>
  <si>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</si>
  <si>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</si>
  <si>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</si>
  <si>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</si>
  <si>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</si>
  <si>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</si>
  <si>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</si>
  <si>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</si>
  <si>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</si>
  <si>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</si>
  <si>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</si>
  <si>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</si>
  <si>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</si>
  <si>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</si>
  <si>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</si>
  <si>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</si>
  <si>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</si>
  <si>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</si>
  <si>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</si>
  <si>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</si>
  <si>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</si>
  <si>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</si>
  <si>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</si>
  <si>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</si>
  <si>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</si>
  <si>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</si>
  <si>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</si>
  <si>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</si>
  <si>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</si>
  <si>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</si>
  <si>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</si>
  <si>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</si>
  <si>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</si>
  <si>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</si>
  <si>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</si>
  <si>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</si>
  <si>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</si>
  <si>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</si>
  <si>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</si>
  <si>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</si>
  <si>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</si>
  <si>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</si>
  <si>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</si>
  <si>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</si>
  <si>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</si>
  <si>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</si>
  <si>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</si>
  <si>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</si>
  <si>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</si>
  <si>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</si>
  <si>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</si>
  <si>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</si>
  <si>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</si>
  <si>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</si>
  <si>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</si>
  <si>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</si>
  <si>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</si>
  <si>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</si>
  <si>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</si>
  <si>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</si>
  <si>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</si>
  <si>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</si>
  <si>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</si>
  <si>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</si>
  <si>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</si>
  <si>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</si>
  <si>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</si>
  <si>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</si>
  <si>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</si>
  <si>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</si>
  <si>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</si>
  <si>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</si>
  <si>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</si>
  <si>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</si>
  <si>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</si>
  <si>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</si>
  <si>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</si>
  <si>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</si>
  <si>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</si>
  <si>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</si>
  <si>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</si>
  <si>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</si>
  <si>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</si>
  <si>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</si>
  <si>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</si>
  <si>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</si>
  <si>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</si>
  <si>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</si>
  <si>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</si>
  <si>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</si>
  <si>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</si>
  <si>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</si>
  <si>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</si>
  <si>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</si>
  <si>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</si>
  <si>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</si>
  <si>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</si>
  <si>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</si>
  <si>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</si>
  <si>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</si>
  <si>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</si>
  <si>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</si>
  <si>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</si>
  <si>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</si>
  <si>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</si>
  <si>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</si>
  <si>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</si>
  <si>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</si>
  <si>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</si>
  <si>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</si>
  <si>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</si>
  <si>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</si>
  <si>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</si>
  <si>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</si>
  <si>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</si>
  <si>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</si>
  <si>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</si>
  <si>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</si>
  <si>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</si>
  <si>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</si>
  <si>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</si>
  <si>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</si>
  <si>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</si>
  <si>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</si>
  <si>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</si>
  <si>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</si>
  <si>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</si>
  <si>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</si>
  <si>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</si>
  <si>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</si>
  <si>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</si>
  <si>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</si>
  <si>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</si>
  <si>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</si>
  <si>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</si>
  <si>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</si>
  <si>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</si>
  <si>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</si>
  <si>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</si>
  <si>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</si>
  <si>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</si>
  <si>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</si>
  <si>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</si>
  <si>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</si>
  <si>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</si>
  <si>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</si>
  <si>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</si>
  <si>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</si>
  <si>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</si>
  <si>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</si>
  <si>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</si>
  <si>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</si>
  <si>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</si>
  <si>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</si>
  <si>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</si>
  <si>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</si>
  <si>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</si>
  <si>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</si>
  <si>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</si>
  <si>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</si>
  <si>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</si>
  <si>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</si>
  <si>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</si>
  <si>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</si>
  <si>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</si>
  <si>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</si>
  <si>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</si>
  <si>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</si>
  <si>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</si>
  <si>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</si>
  <si>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</si>
  <si>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</si>
  <si>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</si>
  <si>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</si>
  <si>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</si>
  <si>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</si>
  <si>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</si>
  <si>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</si>
  <si>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</si>
  <si>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</si>
  <si>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</si>
  <si>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</si>
  <si>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</si>
  <si>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</si>
  <si>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</si>
  <si>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</si>
  <si>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</si>
  <si>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</si>
  <si>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</si>
  <si>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</si>
  <si>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</si>
  <si>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</si>
  <si>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</si>
  <si>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</si>
  <si>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</si>
  <si>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</si>
  <si>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</si>
  <si>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</si>
  <si>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</si>
  <si>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</si>
  <si>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</si>
  <si>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</si>
  <si>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</si>
  <si>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</si>
  <si>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</si>
  <si>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</si>
  <si>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</si>
  <si>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</si>
  <si>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</si>
  <si>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</si>
  <si>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</si>
  <si>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</si>
  <si>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</si>
  <si>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</si>
  <si>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</si>
  <si>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</si>
  <si>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</si>
  <si>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</si>
  <si>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</si>
  <si>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</si>
  <si>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</si>
  <si>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</si>
  <si>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</si>
  <si>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</si>
  <si>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</si>
  <si>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</si>
  <si>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</si>
  <si>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</si>
  <si>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</si>
  <si>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</si>
  <si>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</si>
  <si>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</si>
  <si>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</si>
  <si>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</si>
  <si>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</si>
  <si>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</si>
  <si>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</si>
  <si>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</si>
  <si>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</si>
  <si>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</si>
  <si>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</si>
  <si>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</si>
  <si>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</si>
  <si>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</si>
  <si>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</si>
  <si>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</si>
  <si>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</si>
  <si>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</si>
  <si>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</si>
  <si>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</si>
  <si>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</si>
  <si>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</si>
  <si>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</si>
  <si>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</si>
  <si>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</si>
  <si>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</si>
  <si>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</si>
  <si>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</si>
  <si>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</si>
  <si>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</si>
  <si>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</si>
  <si>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</si>
  <si>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</si>
  <si>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</si>
  <si>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</si>
  <si>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</si>
  <si>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</si>
  <si>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</si>
  <si>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</si>
  <si>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</si>
  <si>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</si>
  <si>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</si>
  <si>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</si>
  <si>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</si>
  <si>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</si>
  <si>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</si>
  <si>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</si>
  <si>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</si>
  <si>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</si>
  <si>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</si>
  <si>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</si>
  <si>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</si>
  <si>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</si>
  <si>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</si>
  <si>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</si>
  <si>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</si>
  <si>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</si>
  <si>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</si>
  <si>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</si>
  <si>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</si>
  <si>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</si>
  <si>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</si>
  <si>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</si>
  <si>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</si>
  <si>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</si>
  <si>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</si>
  <si>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</si>
  <si>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</si>
  <si>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</si>
  <si>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</si>
  <si>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</si>
  <si>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</si>
  <si>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</si>
  <si>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</si>
  <si>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</si>
  <si>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</si>
  <si>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</si>
  <si>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</si>
  <si>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</si>
  <si>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</si>
  <si>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</si>
  <si>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</si>
  <si>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</si>
  <si>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</si>
  <si>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</si>
  <si>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</si>
  <si>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</si>
  <si>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</si>
  <si>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</si>
  <si>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</si>
  <si>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</si>
  <si>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</si>
  <si>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</si>
  <si>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</si>
  <si>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</si>
  <si>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</si>
  <si>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</si>
  <si>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</si>
  <si>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</si>
  <si>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</si>
  <si>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</si>
  <si>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</si>
  <si>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</si>
  <si>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</si>
  <si>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</si>
  <si>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</si>
  <si>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</si>
  <si>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</si>
  <si>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</si>
  <si>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</si>
  <si>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</si>
  <si>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</si>
  <si>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</si>
  <si>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</si>
  <si>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</si>
  <si>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</si>
  <si>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</si>
  <si>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</si>
  <si>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</si>
  <si>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</si>
  <si>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</si>
  <si>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</si>
  <si>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</si>
  <si>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</si>
  <si>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</si>
  <si>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</si>
  <si>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</si>
  <si>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</si>
  <si>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</si>
  <si>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</si>
  <si>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</si>
  <si>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</si>
  <si>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</si>
  <si>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</si>
  <si>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</si>
  <si>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August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</si>
</sst>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27825.5</c:v>
                </c:pt>
                <c:pt idx="1">
                  <c:v>132026.5</c:v>
                </c:pt>
                <c:pt idx="2">
                  <c:v>201591</c:v>
                </c:pt>
                <c:pt idx="3">
                  <c:v>26376.5</c:v>
                </c:pt>
                <c:pt idx="4">
                  <c:v>1182609.5</c:v>
                </c:pt>
                <c:pt idx="5">
                  <c:v>162998</c:v>
                </c:pt>
                <c:pt idx="6">
                  <c:v>27001</c:v>
                </c:pt>
                <c:pt idx="7">
                  <c:v>5958.5</c:v>
                </c:pt>
                <c:pt idx="8">
                  <c:v>176546</c:v>
                </c:pt>
                <c:pt idx="9">
                  <c:v>80860</c:v>
                </c:pt>
                <c:pt idx="10">
                  <c:v>89134.5</c:v>
                </c:pt>
                <c:pt idx="11">
                  <c:v>214952.5</c:v>
                </c:pt>
                <c:pt idx="12">
                  <c:v>117730.5</c:v>
                </c:pt>
                <c:pt idx="13">
                  <c:v>44982</c:v>
                </c:pt>
                <c:pt idx="14">
                  <c:v>34433.5</c:v>
                </c:pt>
                <c:pt idx="15">
                  <c:v>45972.5</c:v>
                </c:pt>
                <c:pt idx="16">
                  <c:v>22038</c:v>
                </c:pt>
                <c:pt idx="17">
                  <c:v>33894.5</c:v>
                </c:pt>
                <c:pt idx="18">
                  <c:v>12791.5</c:v>
                </c:pt>
                <c:pt idx="19">
                  <c:v>45867</c:v>
                </c:pt>
                <c:pt idx="20">
                  <c:v>57015</c:v>
                </c:pt>
                <c:pt idx="21">
                  <c:v>93179</c:v>
                </c:pt>
                <c:pt idx="22">
                  <c:v>74129.5</c:v>
                </c:pt>
                <c:pt idx="23">
                  <c:v>14765</c:v>
                </c:pt>
                <c:pt idx="24">
                  <c:v>57583</c:v>
                </c:pt>
                <c:pt idx="25">
                  <c:v>118443</c:v>
                </c:pt>
                <c:pt idx="26">
                  <c:v>26433.5</c:v>
                </c:pt>
                <c:pt idx="27">
                  <c:v>114352</c:v>
                </c:pt>
                <c:pt idx="28">
                  <c:v>13929.5</c:v>
                </c:pt>
                <c:pt idx="29">
                  <c:v>50056</c:v>
                </c:pt>
                <c:pt idx="30">
                  <c:v>46542</c:v>
                </c:pt>
                <c:pt idx="31">
                  <c:v>107050</c:v>
                </c:pt>
                <c:pt idx="32">
                  <c:v>76525.5</c:v>
                </c:pt>
                <c:pt idx="33">
                  <c:v>21665.5</c:v>
                </c:pt>
                <c:pt idx="34">
                  <c:v>74369.5</c:v>
                </c:pt>
                <c:pt idx="35">
                  <c:v>42892</c:v>
                </c:pt>
                <c:pt idx="36">
                  <c:v>677621</c:v>
                </c:pt>
                <c:pt idx="37">
                  <c:v>67165.5</c:v>
                </c:pt>
                <c:pt idx="38">
                  <c:v>7313</c:v>
                </c:pt>
                <c:pt idx="39">
                  <c:v>31295.5</c:v>
                </c:pt>
                <c:pt idx="40">
                  <c:v>18716.5</c:v>
                </c:pt>
                <c:pt idx="41">
                  <c:v>48996.5</c:v>
                </c:pt>
                <c:pt idx="42">
                  <c:v>270422</c:v>
                </c:pt>
                <c:pt idx="43">
                  <c:v>101171.5</c:v>
                </c:pt>
                <c:pt idx="44">
                  <c:v>8187</c:v>
                </c:pt>
                <c:pt idx="45">
                  <c:v>90412</c:v>
                </c:pt>
                <c:pt idx="46">
                  <c:v>6913.5</c:v>
                </c:pt>
                <c:pt idx="47">
                  <c:v>56919.5</c:v>
                </c:pt>
                <c:pt idx="48">
                  <c:v>26633</c:v>
                </c:pt>
                <c:pt idx="49">
                  <c:v>9531</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+Charts'!$BW$208:$BW$485</c:f>
              <c:numCache>
                <c:formatCode>General_)</c:formatCode>
                <c:ptCount val="278"/>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+Charts'!$BX$208:$BX$485</c:f>
              <c:numCache>
                <c:formatCode>0.0%</c:formatCode>
                <c:ptCount val="278"/>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+Charts'!$CD$208:$CD$485</c:f>
              <c:numCache>
                <c:formatCode>General_)</c:formatCode>
                <c:ptCount val="278"/>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+Charts'!$CE$208:$CE$485</c:f>
              <c:numCache>
                <c:formatCode>General_)</c:formatCode>
                <c:ptCount val="278"/>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+Charts'!$CF$208:$CF$485</c:f>
              <c:numCache>
                <c:formatCode>General_)</c:formatCode>
                <c:ptCount val="278"/>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+Charts'!$CG$208:$CG$485</c:f>
              <c:numCache>
                <c:formatCode>General_)</c:formatCode>
                <c:ptCount val="278"/>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+Charts'!$B$208:$B$485</c:f>
              <c:strCache>
                <c:ptCount val="27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strCache>
            </c:strRef>
          </c:cat>
          <c:val>
            <c:numRef>
              <c:f>'From State&amp;Country +Charts'!$CH$208:$CH$485</c:f>
              <c:numCache>
                <c:formatCode>General_)</c:formatCode>
                <c:ptCount val="278"/>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3" zoomScaleNormal="100" workbookViewId="0">
      <selection activeCell="J11" sqref="J11"/>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Data'!A$472</f>
        <v>44774</v>
      </c>
      <c r="E3" s="102"/>
      <c r="F3" s="103"/>
      <c r="G3" s="104" t="s">
        <v>631</v>
      </c>
      <c r="H3" s="105">
        <f>D3</f>
        <v>44774</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Data'!AG$472</f>
        <v>19145</v>
      </c>
      <c r="D5" s="95">
        <f>'OSDR Data'!AC$460</f>
        <v>18113</v>
      </c>
      <c r="E5" s="149">
        <f>IFERROR(ROUND(((C5-D5)/D5)*100,1),100)</f>
        <v>5.7</v>
      </c>
      <c r="F5" s="97">
        <f>'OSDR Data'!AD$472</f>
        <v>184475</v>
      </c>
      <c r="G5" s="95">
        <f>'OSDR Data'!AD$460</f>
        <v>170937</v>
      </c>
      <c r="H5" s="98">
        <f>ROUND(((F5-G5)/G5)*100,1)</f>
        <v>7.9</v>
      </c>
      <c r="I5" s="51"/>
      <c r="J5" s="52" t="s">
        <v>320</v>
      </c>
    </row>
    <row r="6" spans="2:10" ht="25.35" customHeight="1" thickBot="1" x14ac:dyDescent="0.3">
      <c r="B6" s="147" t="s">
        <v>654</v>
      </c>
      <c r="C6" s="125">
        <f>ROUND(C5/$J16,0)</f>
        <v>4786</v>
      </c>
      <c r="D6" s="146">
        <f>ROUND(D5/$J17,0)</f>
        <v>4528</v>
      </c>
      <c r="E6" s="150">
        <f>IFERROR(ROUND(((C6-D6)/D6)*100,1),100)</f>
        <v>5.7</v>
      </c>
      <c r="F6" s="126">
        <f>ROUND(F5/$H27,0)</f>
        <v>3548</v>
      </c>
      <c r="G6" s="146">
        <f>ROUND(G5/$H28,0)</f>
        <v>3287</v>
      </c>
      <c r="H6" s="127">
        <f>ROUND(((F6-G6)/G6)*100,1)</f>
        <v>7.9</v>
      </c>
      <c r="I6" s="51"/>
      <c r="J6" s="75">
        <f>C5-D5</f>
        <v>1032</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Data'!B$472</f>
        <v>3844</v>
      </c>
      <c r="D8" s="113">
        <f>'OSDR Data'!B$460</f>
        <v>4105</v>
      </c>
      <c r="E8" s="115">
        <f t="shared" ref="E8:E12" si="0">IFERROR(ROUND(((C8-D8)/D8)*100,1),100)</f>
        <v>-6.4</v>
      </c>
      <c r="F8" s="116">
        <f>'OSDR Data'!D$472</f>
        <v>39321</v>
      </c>
      <c r="G8" s="113">
        <f>'OSDR Data'!D$460</f>
        <v>39007</v>
      </c>
      <c r="H8" s="117">
        <f>ROUND(((F8-G8)/G8)*100,1)</f>
        <v>0.8</v>
      </c>
      <c r="I8" s="53"/>
    </row>
    <row r="9" spans="2:10" ht="20.85" customHeight="1" x14ac:dyDescent="0.25">
      <c r="B9" s="118" t="s">
        <v>318</v>
      </c>
      <c r="C9" s="120">
        <f>'OSDR Data'!F$472</f>
        <v>1873</v>
      </c>
      <c r="D9" s="119">
        <f>'OSDR Data'!F$460</f>
        <v>1854</v>
      </c>
      <c r="E9" s="121">
        <f t="shared" si="0"/>
        <v>1</v>
      </c>
      <c r="F9" s="122">
        <f>'OSDR Data'!H$472</f>
        <v>19865</v>
      </c>
      <c r="G9" s="119">
        <f>'OSDR Data'!H$460</f>
        <v>20657</v>
      </c>
      <c r="H9" s="123">
        <f>ROUND(((F9-G9)/G9)*100,1)</f>
        <v>-3.8</v>
      </c>
      <c r="I9" s="53"/>
    </row>
    <row r="10" spans="2:10" ht="20.85" customHeight="1" x14ac:dyDescent="0.25">
      <c r="B10" s="118" t="s">
        <v>319</v>
      </c>
      <c r="C10" s="120">
        <f>'OSDR Data'!J$472</f>
        <v>1170</v>
      </c>
      <c r="D10" s="119">
        <f>'OSDR Data'!J$460</f>
        <v>1063</v>
      </c>
      <c r="E10" s="121">
        <f t="shared" si="0"/>
        <v>10.1</v>
      </c>
      <c r="F10" s="122">
        <f>'OSDR Data'!L$472</f>
        <v>10868</v>
      </c>
      <c r="G10" s="119">
        <f>'OSDR Data'!L$460</f>
        <v>9615</v>
      </c>
      <c r="H10" s="123">
        <f>ROUND(((F10-G10)/G10)*100,1)</f>
        <v>13</v>
      </c>
      <c r="I10" s="53"/>
    </row>
    <row r="11" spans="2:10" ht="20.85" customHeight="1" x14ac:dyDescent="0.25">
      <c r="B11" s="112" t="s">
        <v>650</v>
      </c>
      <c r="C11" s="114">
        <f>'OSDR Data'!N$472</f>
        <v>784</v>
      </c>
      <c r="D11" s="113">
        <f>'OSDR Data'!N$460</f>
        <v>716</v>
      </c>
      <c r="E11" s="115">
        <f t="shared" si="0"/>
        <v>9.5</v>
      </c>
      <c r="F11" s="116">
        <f>'OSDR Data'!P$472</f>
        <v>7487</v>
      </c>
      <c r="G11" s="113">
        <f>'OSDR Data'!P$460</f>
        <v>7094</v>
      </c>
      <c r="H11" s="117">
        <f>ROUND(((F11-G11)/G11)*100,1)</f>
        <v>5.5</v>
      </c>
      <c r="I11" s="53"/>
    </row>
    <row r="12" spans="2:10" ht="20.85" customHeight="1" thickBot="1" x14ac:dyDescent="0.3">
      <c r="B12" s="124" t="s">
        <v>651</v>
      </c>
      <c r="C12" s="108">
        <f>'OSDR Data'!R$472</f>
        <v>577</v>
      </c>
      <c r="D12" s="107">
        <f>'OSDR Data'!R$460</f>
        <v>556</v>
      </c>
      <c r="E12" s="109">
        <f t="shared" si="0"/>
        <v>3.8</v>
      </c>
      <c r="F12" s="110">
        <f>'OSDR Data'!T$472</f>
        <v>6071</v>
      </c>
      <c r="G12" s="107">
        <f>'OSDR Data'!T$460</f>
        <v>6084</v>
      </c>
      <c r="H12" s="111">
        <f>ROUND(((F12-G12)/G12)*100,1)</f>
        <v>-0.2</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+Charts'!$BU$484+1</f>
        <v>44774</v>
      </c>
      <c r="E16" s="223"/>
      <c r="F16" s="78" t="s">
        <v>823</v>
      </c>
      <c r="G16" s="222">
        <f>'From State&amp;Country +Charts'!$BU$485</f>
        <v>44804</v>
      </c>
      <c r="H16" s="223"/>
      <c r="I16" s="81" t="s">
        <v>824</v>
      </c>
      <c r="J16" s="128" t="str">
        <f>LEFT(I16,1)</f>
        <v>4</v>
      </c>
    </row>
    <row r="17" spans="2:10" ht="20.399999999999999" customHeight="1" x14ac:dyDescent="0.25">
      <c r="B17" s="79" t="s">
        <v>639</v>
      </c>
      <c r="C17" s="80"/>
      <c r="D17" s="222">
        <f>'From State&amp;Country +Charts'!$BU$472+1</f>
        <v>44409</v>
      </c>
      <c r="E17" s="223"/>
      <c r="F17" s="78" t="s">
        <v>823</v>
      </c>
      <c r="G17" s="222">
        <f>'From State&amp;Country +Charts'!$BU$473</f>
        <v>44439</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4786</v>
      </c>
      <c r="H19" s="142"/>
      <c r="I19" s="144"/>
      <c r="J19" s="145"/>
    </row>
    <row r="20" spans="2:10" ht="20.399999999999999" customHeight="1" x14ac:dyDescent="0.25">
      <c r="B20" s="132" t="s">
        <v>655</v>
      </c>
      <c r="C20" s="130"/>
      <c r="D20" s="133"/>
      <c r="E20" s="130"/>
      <c r="F20" s="131"/>
      <c r="G20" s="134">
        <f>D6</f>
        <v>4528</v>
      </c>
      <c r="H20" s="142"/>
      <c r="I20" s="144"/>
      <c r="J20" s="145"/>
    </row>
    <row r="21" spans="2:10" ht="20.399999999999999" customHeight="1" x14ac:dyDescent="0.25">
      <c r="B21" s="132"/>
      <c r="C21" s="130"/>
      <c r="D21" s="130"/>
      <c r="E21" s="130" t="s">
        <v>497</v>
      </c>
      <c r="F21" s="131"/>
      <c r="G21" s="135">
        <f>G19-G20</f>
        <v>258</v>
      </c>
      <c r="H21" s="216">
        <f>G21/G20</f>
        <v>5.6978798586572441E-2</v>
      </c>
      <c r="I21" s="144"/>
      <c r="J21" s="145"/>
    </row>
    <row r="23" spans="2:10" ht="20.100000000000001" customHeight="1" x14ac:dyDescent="0.25">
      <c r="B23" s="129" t="s">
        <v>496</v>
      </c>
      <c r="C23" s="130"/>
      <c r="D23" s="130"/>
      <c r="E23" s="130"/>
      <c r="F23" s="131"/>
      <c r="G23" s="134">
        <f>C5</f>
        <v>19145</v>
      </c>
      <c r="H23" s="50"/>
      <c r="I23" s="50"/>
    </row>
    <row r="24" spans="2:10" ht="20.100000000000001" customHeight="1" x14ac:dyDescent="0.25">
      <c r="B24" s="132" t="s">
        <v>635</v>
      </c>
      <c r="C24" s="130"/>
      <c r="D24" s="133"/>
      <c r="E24" s="130"/>
      <c r="F24" s="131"/>
      <c r="G24" s="134">
        <f>D5</f>
        <v>18113</v>
      </c>
      <c r="H24" s="50"/>
      <c r="I24" s="50"/>
    </row>
    <row r="25" spans="2:10" ht="20.100000000000001" customHeight="1" x14ac:dyDescent="0.25">
      <c r="B25" s="132"/>
      <c r="C25" s="130"/>
      <c r="D25" s="130"/>
      <c r="E25" s="130" t="s">
        <v>497</v>
      </c>
      <c r="F25" s="131"/>
      <c r="G25" s="135">
        <f>G23-G24</f>
        <v>1032</v>
      </c>
      <c r="H25" s="54"/>
    </row>
    <row r="27" spans="2:10" ht="20.100000000000001" customHeight="1" x14ac:dyDescent="0.25">
      <c r="B27" s="129" t="s">
        <v>632</v>
      </c>
      <c r="C27" s="130"/>
      <c r="D27" s="130"/>
      <c r="E27" s="130"/>
      <c r="F27" s="131"/>
      <c r="G27" s="134">
        <f>F5</f>
        <v>184475</v>
      </c>
      <c r="H27" s="136">
        <v>52</v>
      </c>
    </row>
    <row r="28" spans="2:10" ht="20.100000000000001" customHeight="1" x14ac:dyDescent="0.25">
      <c r="B28" s="132" t="s">
        <v>633</v>
      </c>
      <c r="C28" s="130"/>
      <c r="D28" s="133"/>
      <c r="E28" s="130"/>
      <c r="F28" s="131"/>
      <c r="G28" s="134">
        <f>G5</f>
        <v>170937</v>
      </c>
      <c r="H28" s="136">
        <v>52</v>
      </c>
    </row>
    <row r="29" spans="2:10" ht="20.100000000000001" customHeight="1" x14ac:dyDescent="0.25">
      <c r="B29" s="132"/>
      <c r="C29" s="130"/>
      <c r="D29" s="130"/>
      <c r="E29" s="130" t="s">
        <v>497</v>
      </c>
      <c r="F29" s="131"/>
      <c r="G29" s="135">
        <f>G27-G28</f>
        <v>13538</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B465" activePane="bottomRight" state="frozen"/>
      <selection activeCell="A360" sqref="A360:IV360"/>
      <selection pane="topRight" activeCell="A360" sqref="A360:IV360"/>
      <selection pane="bottomLeft" activeCell="A360" sqref="A360:IV360"/>
      <selection pane="bottomRight" activeCell="AM471" sqref="B468:AM472"/>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71" si="529">SUM(B455:B466)</f>
        <v>41019</v>
      </c>
      <c r="E466" s="69"/>
      <c r="F466" s="69">
        <f>'From State&amp;Country +Charts'!AN479</f>
        <v>1415</v>
      </c>
      <c r="G466" s="69"/>
      <c r="H466" s="69">
        <f t="shared" ref="H466:H471" si="530">SUM(F455:F466)</f>
        <v>21125</v>
      </c>
      <c r="I466" s="69"/>
      <c r="J466" s="69">
        <f>'From State&amp;Country +Charts'!AT479</f>
        <v>711</v>
      </c>
      <c r="K466" s="69"/>
      <c r="L466" s="69">
        <f t="shared" ref="L466:L471" si="531">SUM(J455:J466)</f>
        <v>10579</v>
      </c>
      <c r="M466" s="69"/>
      <c r="N466">
        <f>'From State&amp;Country +Charts'!F479</f>
        <v>512</v>
      </c>
      <c r="O466" s="69"/>
      <c r="P466" s="69">
        <f t="shared" ref="P466:P471" si="532">SUM(N455:N466)</f>
        <v>7673</v>
      </c>
      <c r="Q466" s="69"/>
      <c r="R466">
        <f>'From State&amp;Country +Charts'!O479</f>
        <v>448</v>
      </c>
      <c r="S466" s="69"/>
      <c r="T466" s="69">
        <f t="shared" ref="T466:T471" si="533">SUM(R455:R466)</f>
        <v>6236</v>
      </c>
      <c r="U466" s="69"/>
      <c r="V466" s="84">
        <f t="shared" ref="V466:V471" si="534">B466/AC466</f>
        <v>0.21527506064637295</v>
      </c>
      <c r="W466" s="84">
        <f t="shared" ref="W466:W471" si="535">F466/AC466</f>
        <v>0.11072853900931215</v>
      </c>
      <c r="X466" s="84">
        <f t="shared" ref="X466:X471" si="536">J466/AC466</f>
        <v>5.5638156350262147E-2</v>
      </c>
      <c r="Y466" s="8">
        <f t="shared" ref="Y466:Y471" si="537">N466/AC466</f>
        <v>4.0065732842945456E-2</v>
      </c>
      <c r="Z466" s="8">
        <f t="shared" ref="Z466:Z471" si="538">R466/AC466</f>
        <v>3.5057516237577274E-2</v>
      </c>
      <c r="AA466" s="69"/>
      <c r="AB466" s="69"/>
      <c r="AC466" s="69">
        <f>'From State&amp;Country +Charts'!BR479</f>
        <v>12779</v>
      </c>
      <c r="AD466" s="69">
        <f t="shared" ref="AD466" si="539">SUM(AC455:AC466)</f>
        <v>183258</v>
      </c>
      <c r="AE466" s="85">
        <f t="shared" ref="AE466:AE471" si="540">(AC466/AC454)-1</f>
        <v>0.12630001762735765</v>
      </c>
      <c r="AF466" s="69"/>
      <c r="AG466" s="69">
        <f t="shared" ref="AG466:AG471" si="541">AC466</f>
        <v>12779</v>
      </c>
      <c r="AH466" s="69">
        <v>8756</v>
      </c>
      <c r="AI466" s="69">
        <f t="shared" ref="AI466:AI471" si="542">AG466-AH466</f>
        <v>4023</v>
      </c>
      <c r="AJ466" s="69">
        <f t="shared" ref="AJ466" si="543">SUM(AI455:AI466)</f>
        <v>44943</v>
      </c>
      <c r="AK466" s="69">
        <f t="shared" ref="AK466:AK471"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AD471" si="546">SUM(AC456:AC467)</f>
        <v>184618</v>
      </c>
      <c r="AE467" s="85">
        <f t="shared" si="540"/>
        <v>9.6804042992383765E-2</v>
      </c>
      <c r="AF467" s="69"/>
      <c r="AG467" s="69">
        <f t="shared" si="541"/>
        <v>15409</v>
      </c>
      <c r="AH467" s="69">
        <v>11264</v>
      </c>
      <c r="AI467" s="69">
        <f t="shared" si="542"/>
        <v>4145</v>
      </c>
      <c r="AJ467" s="69">
        <f t="shared" ref="AJ467:AJ471" si="547">SUM(AI456:AI467)</f>
        <v>47888</v>
      </c>
      <c r="AK467" s="69">
        <f t="shared" si="544"/>
        <v>3990.6666666666665</v>
      </c>
      <c r="AL467" s="69">
        <f t="shared" ref="AL467:AL471" si="548">SUM(AH456:AH467)</f>
        <v>136730</v>
      </c>
      <c r="AM467" s="86">
        <v>9.6956324226101634E-2</v>
      </c>
    </row>
    <row r="468" spans="1:39" x14ac:dyDescent="0.3">
      <c r="A468" s="47">
        <v>44652</v>
      </c>
      <c r="B468" s="69">
        <f>'From State&amp;Country +Charts'!H481</f>
        <v>2807</v>
      </c>
      <c r="C468" s="69"/>
      <c r="D468" s="69">
        <f t="shared" si="529"/>
        <v>40730</v>
      </c>
      <c r="E468" s="69"/>
      <c r="F468" s="69">
        <f>'From State&amp;Country +Charts'!AN481</f>
        <v>1535</v>
      </c>
      <c r="G468" s="69"/>
      <c r="H468" s="69">
        <f t="shared" si="530"/>
        <v>20602</v>
      </c>
      <c r="I468" s="69"/>
      <c r="J468" s="69">
        <f>'From State&amp;Country +Charts'!AT481</f>
        <v>788</v>
      </c>
      <c r="K468" s="69"/>
      <c r="L468" s="69">
        <f t="shared" si="531"/>
        <v>10772</v>
      </c>
      <c r="M468" s="69"/>
      <c r="N468">
        <f>'From State&amp;Country +Charts'!F481</f>
        <v>598</v>
      </c>
      <c r="O468" s="69"/>
      <c r="P468" s="69">
        <f t="shared" si="532"/>
        <v>7661</v>
      </c>
      <c r="Q468" s="69"/>
      <c r="R468">
        <f>'From State&amp;Country +Charts'!O481</f>
        <v>423</v>
      </c>
      <c r="S468" s="69"/>
      <c r="T468" s="69">
        <f t="shared" si="533"/>
        <v>6221</v>
      </c>
      <c r="U468" s="69"/>
      <c r="V468" s="84">
        <f t="shared" si="534"/>
        <v>0.20576161853100719</v>
      </c>
      <c r="W468" s="84">
        <f t="shared" si="535"/>
        <v>0.11252015833455505</v>
      </c>
      <c r="X468" s="84">
        <f t="shared" si="536"/>
        <v>5.7762791379563111E-2</v>
      </c>
      <c r="Y468" s="8">
        <f t="shared" si="537"/>
        <v>4.3835214777891804E-2</v>
      </c>
      <c r="Z468" s="8">
        <f t="shared" si="538"/>
        <v>3.1007183697405072E-2</v>
      </c>
      <c r="AA468" s="69"/>
      <c r="AB468" s="69"/>
      <c r="AC468" s="69">
        <f>'From State&amp;Country +Charts'!BR481</f>
        <v>13642</v>
      </c>
      <c r="AD468" s="69">
        <f t="shared" si="546"/>
        <v>183710</v>
      </c>
      <c r="AE468" s="85">
        <f t="shared" si="540"/>
        <v>-6.2405498281786986E-2</v>
      </c>
      <c r="AF468" s="69"/>
      <c r="AG468" s="69">
        <f t="shared" si="541"/>
        <v>13642</v>
      </c>
      <c r="AH468" s="69">
        <v>9716</v>
      </c>
      <c r="AI468" s="69">
        <f t="shared" si="542"/>
        <v>3926</v>
      </c>
      <c r="AJ468" s="69">
        <f t="shared" si="547"/>
        <v>48743</v>
      </c>
      <c r="AK468" s="69">
        <f t="shared" si="544"/>
        <v>4061.9166666666665</v>
      </c>
      <c r="AL468" s="69">
        <f t="shared" si="548"/>
        <v>134967</v>
      </c>
      <c r="AM468" s="86">
        <v>9.8079460489664275E-2</v>
      </c>
    </row>
    <row r="469" spans="1:39" x14ac:dyDescent="0.3">
      <c r="A469" s="47">
        <v>44682</v>
      </c>
      <c r="B469" s="69">
        <f>'From State&amp;Country +Charts'!H482</f>
        <v>2799</v>
      </c>
      <c r="C469" s="69"/>
      <c r="D469" s="69">
        <f t="shared" si="529"/>
        <v>40504</v>
      </c>
      <c r="E469" s="69"/>
      <c r="F469" s="69">
        <f>'From State&amp;Country +Charts'!AN482</f>
        <v>1433</v>
      </c>
      <c r="G469" s="69"/>
      <c r="H469" s="69">
        <f t="shared" si="530"/>
        <v>20370</v>
      </c>
      <c r="I469" s="69"/>
      <c r="J469" s="69">
        <f>'From State&amp;Country +Charts'!AT482</f>
        <v>769</v>
      </c>
      <c r="K469" s="69"/>
      <c r="L469" s="69">
        <f t="shared" si="531"/>
        <v>10792</v>
      </c>
      <c r="M469" s="69"/>
      <c r="N469">
        <f>'From State&amp;Country +Charts'!F482</f>
        <v>560</v>
      </c>
      <c r="O469" s="69"/>
      <c r="P469" s="69">
        <f t="shared" si="532"/>
        <v>7636</v>
      </c>
      <c r="Q469" s="69"/>
      <c r="R469">
        <f>'From State&amp;Country +Charts'!O482</f>
        <v>440</v>
      </c>
      <c r="S469" s="69"/>
      <c r="T469" s="69">
        <f t="shared" si="533"/>
        <v>6210</v>
      </c>
      <c r="U469" s="69"/>
      <c r="V469" s="84">
        <f t="shared" si="534"/>
        <v>0.20852268494375326</v>
      </c>
      <c r="W469" s="84">
        <f t="shared" si="535"/>
        <v>0.10675705877970647</v>
      </c>
      <c r="X469" s="84">
        <f t="shared" si="536"/>
        <v>5.7289726588691053E-2</v>
      </c>
      <c r="Y469" s="8">
        <f t="shared" si="537"/>
        <v>4.171943678760337E-2</v>
      </c>
      <c r="Z469" s="8">
        <f t="shared" si="538"/>
        <v>3.2779557475974073E-2</v>
      </c>
      <c r="AA469" s="69"/>
      <c r="AB469" s="69"/>
      <c r="AC469" s="69">
        <f>'From State&amp;Country +Charts'!BR482</f>
        <v>13423</v>
      </c>
      <c r="AD469" s="69">
        <f t="shared" si="546"/>
        <v>183784</v>
      </c>
      <c r="AE469" s="85">
        <f t="shared" si="540"/>
        <v>5.5434864034760167E-3</v>
      </c>
      <c r="AF469" s="69"/>
      <c r="AG469" s="69">
        <f t="shared" si="541"/>
        <v>13423</v>
      </c>
      <c r="AH469" s="69">
        <v>9411</v>
      </c>
      <c r="AI469" s="69">
        <f t="shared" si="542"/>
        <v>4012</v>
      </c>
      <c r="AJ469" s="69">
        <f t="shared" si="547"/>
        <v>53713</v>
      </c>
      <c r="AK469" s="69">
        <f t="shared" si="544"/>
        <v>4476.083333333333</v>
      </c>
      <c r="AL469" s="69">
        <f t="shared" si="548"/>
        <v>130071</v>
      </c>
      <c r="AM469" s="86">
        <v>0.10325560604931834</v>
      </c>
    </row>
    <row r="470" spans="1:39" x14ac:dyDescent="0.3">
      <c r="A470" s="47">
        <v>44713</v>
      </c>
      <c r="B470" s="69">
        <f>'From State&amp;Country +Charts'!H483</f>
        <v>3147</v>
      </c>
      <c r="C470" s="69"/>
      <c r="D470" s="69">
        <f t="shared" si="529"/>
        <v>40013</v>
      </c>
      <c r="E470" s="69"/>
      <c r="F470" s="69">
        <f>'From State&amp;Country +Charts'!AN483</f>
        <v>1570</v>
      </c>
      <c r="G470" s="69"/>
      <c r="H470" s="69">
        <f t="shared" si="530"/>
        <v>20127</v>
      </c>
      <c r="I470" s="69"/>
      <c r="J470" s="69">
        <f>'From State&amp;Country +Charts'!AT483</f>
        <v>959</v>
      </c>
      <c r="K470" s="69"/>
      <c r="L470" s="69">
        <f t="shared" si="531"/>
        <v>10802</v>
      </c>
      <c r="M470" s="69"/>
      <c r="N470">
        <f>'From State&amp;Country +Charts'!F483</f>
        <v>632</v>
      </c>
      <c r="O470" s="69"/>
      <c r="P470" s="69">
        <f t="shared" si="532"/>
        <v>7504</v>
      </c>
      <c r="Q470" s="69"/>
      <c r="R470">
        <f>'From State&amp;Country +Charts'!O483</f>
        <v>510</v>
      </c>
      <c r="S470" s="69"/>
      <c r="T470" s="69">
        <f t="shared" si="533"/>
        <v>6199</v>
      </c>
      <c r="U470" s="69"/>
      <c r="V470" s="84">
        <f t="shared" si="534"/>
        <v>0.19849880156427399</v>
      </c>
      <c r="W470" s="84">
        <f t="shared" si="535"/>
        <v>9.9028636306294937E-2</v>
      </c>
      <c r="X470" s="84">
        <f t="shared" si="536"/>
        <v>6.0489466380724111E-2</v>
      </c>
      <c r="Y470" s="8">
        <f t="shared" si="537"/>
        <v>3.9863756780623184E-2</v>
      </c>
      <c r="Z470" s="8">
        <f t="shared" si="538"/>
        <v>3.2168537908414278E-2</v>
      </c>
      <c r="AA470" s="69"/>
      <c r="AB470" s="69"/>
      <c r="AC470" s="69">
        <f>'From State&amp;Country +Charts'!BR483</f>
        <v>15854</v>
      </c>
      <c r="AD470" s="69">
        <f t="shared" si="546"/>
        <v>184101</v>
      </c>
      <c r="AE470" s="85">
        <f t="shared" si="540"/>
        <v>2.0402909184527251E-2</v>
      </c>
      <c r="AF470" s="69"/>
      <c r="AG470" s="69">
        <f t="shared" si="541"/>
        <v>15854</v>
      </c>
      <c r="AH470" s="69">
        <v>12613</v>
      </c>
      <c r="AI470" s="69">
        <f t="shared" si="542"/>
        <v>3241</v>
      </c>
      <c r="AJ470" s="69">
        <f t="shared" si="547"/>
        <v>54256</v>
      </c>
      <c r="AK470" s="69">
        <f t="shared" si="544"/>
        <v>4521.333333333333</v>
      </c>
      <c r="AL470" s="69">
        <f t="shared" si="548"/>
        <v>129845</v>
      </c>
      <c r="AM470" s="86">
        <v>0.10066860098397881</v>
      </c>
    </row>
    <row r="471" spans="1:39" x14ac:dyDescent="0.3">
      <c r="A471" s="47">
        <v>44743</v>
      </c>
      <c r="B471" s="69">
        <f>'From State&amp;Country +Charts'!H484</f>
        <v>3377</v>
      </c>
      <c r="C471" s="69"/>
      <c r="D471" s="69">
        <f t="shared" si="529"/>
        <v>39582</v>
      </c>
      <c r="E471" s="69"/>
      <c r="F471" s="69">
        <f>'From State&amp;Country +Charts'!AN484</f>
        <v>1589</v>
      </c>
      <c r="G471" s="69"/>
      <c r="H471" s="69">
        <f t="shared" si="530"/>
        <v>19846</v>
      </c>
      <c r="I471" s="69"/>
      <c r="J471" s="69">
        <f>'From State&amp;Country +Charts'!AT484</f>
        <v>984</v>
      </c>
      <c r="K471" s="69"/>
      <c r="L471" s="69">
        <f t="shared" si="531"/>
        <v>10761</v>
      </c>
      <c r="M471" s="69"/>
      <c r="N471">
        <f>'From State&amp;Country +Charts'!F484</f>
        <v>670</v>
      </c>
      <c r="O471" s="69"/>
      <c r="P471" s="69">
        <f t="shared" si="532"/>
        <v>7419</v>
      </c>
      <c r="Q471" s="69"/>
      <c r="R471">
        <f>'From State&amp;Country +Charts'!O484</f>
        <v>500</v>
      </c>
      <c r="S471" s="69"/>
      <c r="T471" s="69">
        <f t="shared" si="533"/>
        <v>6050</v>
      </c>
      <c r="U471" s="69"/>
      <c r="V471" s="84">
        <f t="shared" si="534"/>
        <v>0.2021187455111324</v>
      </c>
      <c r="W471" s="84">
        <f t="shared" si="535"/>
        <v>9.5104141728513281E-2</v>
      </c>
      <c r="X471" s="84">
        <f t="shared" si="536"/>
        <v>5.8893943021307162E-2</v>
      </c>
      <c r="Y471" s="8">
        <f t="shared" si="537"/>
        <v>4.0100550634426621E-2</v>
      </c>
      <c r="Z471" s="8">
        <f t="shared" si="538"/>
        <v>2.9925784055542255E-2</v>
      </c>
      <c r="AA471" s="69"/>
      <c r="AB471" s="69"/>
      <c r="AC471" s="69">
        <f>'From State&amp;Country +Charts'!BR484</f>
        <v>16708</v>
      </c>
      <c r="AD471" s="69">
        <f t="shared" si="546"/>
        <v>183443</v>
      </c>
      <c r="AE471" s="85">
        <f t="shared" si="540"/>
        <v>-3.7890130139352718E-2</v>
      </c>
      <c r="AF471" s="69"/>
      <c r="AG471" s="69">
        <f t="shared" si="541"/>
        <v>16708</v>
      </c>
      <c r="AH471" s="69">
        <v>10772</v>
      </c>
      <c r="AI471" s="69">
        <f t="shared" si="542"/>
        <v>5936</v>
      </c>
      <c r="AJ471" s="69">
        <f t="shared" si="547"/>
        <v>55857</v>
      </c>
      <c r="AK471" s="69">
        <f t="shared" si="544"/>
        <v>4654.75</v>
      </c>
      <c r="AL471" s="69">
        <f t="shared" si="548"/>
        <v>127586</v>
      </c>
      <c r="AM471" s="86">
        <v>9.2769930572180997E-2</v>
      </c>
    </row>
    <row r="472" spans="1:39" x14ac:dyDescent="0.3">
      <c r="A472" s="47">
        <v>44774</v>
      </c>
      <c r="B472" s="69">
        <f>'From State&amp;Country +Charts'!H485</f>
        <v>3844</v>
      </c>
      <c r="C472" s="69"/>
      <c r="D472" s="69">
        <f t="shared" ref="D472" si="549">SUM(B461:B472)</f>
        <v>39321</v>
      </c>
      <c r="E472" s="69"/>
      <c r="F472" s="69">
        <f>'From State&amp;Country +Charts'!AN485</f>
        <v>1873</v>
      </c>
      <c r="G472" s="69"/>
      <c r="H472" s="69">
        <f t="shared" ref="H472" si="550">SUM(F461:F472)</f>
        <v>19865</v>
      </c>
      <c r="I472" s="69"/>
      <c r="J472" s="69">
        <f>'From State&amp;Country +Charts'!AT485</f>
        <v>1170</v>
      </c>
      <c r="K472" s="69"/>
      <c r="L472" s="69">
        <f t="shared" ref="L472" si="551">SUM(J461:J472)</f>
        <v>10868</v>
      </c>
      <c r="M472" s="69"/>
      <c r="N472">
        <f>'From State&amp;Country +Charts'!F485</f>
        <v>784</v>
      </c>
      <c r="O472" s="69"/>
      <c r="P472" s="69">
        <f t="shared" ref="P472" si="552">SUM(N461:N472)</f>
        <v>7487</v>
      </c>
      <c r="Q472" s="69"/>
      <c r="R472">
        <f>'From State&amp;Country +Charts'!O485</f>
        <v>577</v>
      </c>
      <c r="S472" s="69"/>
      <c r="T472" s="69">
        <f t="shared" ref="T472" si="553">SUM(R461:R472)</f>
        <v>6071</v>
      </c>
      <c r="U472" s="69"/>
      <c r="V472" s="84">
        <f t="shared" ref="V472" si="554">B472/AC472</f>
        <v>0.20078349438495691</v>
      </c>
      <c r="W472" s="84">
        <f t="shared" ref="W472" si="555">F472/AC472</f>
        <v>9.7832332201619215E-2</v>
      </c>
      <c r="X472" s="84">
        <f t="shared" ref="X472" si="556">J472/AC472</f>
        <v>6.1112562026638811E-2</v>
      </c>
      <c r="Y472" s="8">
        <f t="shared" ref="Y472" si="557">N472/AC472</f>
        <v>4.0950639853747715E-2</v>
      </c>
      <c r="Z472" s="8">
        <f t="shared" ref="Z472" si="558">R472/AC472</f>
        <v>3.0138417341342386E-2</v>
      </c>
      <c r="AA472" s="69"/>
      <c r="AB472" s="69"/>
      <c r="AC472" s="69">
        <f>'From State&amp;Country +Charts'!BR485</f>
        <v>19145</v>
      </c>
      <c r="AD472" s="69">
        <f t="shared" ref="AD472" si="559">SUM(AC461:AC472)</f>
        <v>184475</v>
      </c>
      <c r="AE472" s="85">
        <f t="shared" ref="AE472" si="560">(AC472/AC460)-1</f>
        <v>5.6975652846022129E-2</v>
      </c>
      <c r="AF472" s="69"/>
      <c r="AG472" s="69">
        <f t="shared" ref="AG472" si="561">AC472</f>
        <v>19145</v>
      </c>
      <c r="AH472" s="69">
        <v>13225</v>
      </c>
      <c r="AI472" s="69">
        <f t="shared" ref="AI472" si="562">AG472-AH472</f>
        <v>5920</v>
      </c>
      <c r="AJ472" s="69">
        <f t="shared" ref="AJ472" si="563">SUM(AI461:AI472)</f>
        <v>55347</v>
      </c>
      <c r="AK472" s="69">
        <f t="shared" ref="AK472" si="564">AJ472/12</f>
        <v>4612.25</v>
      </c>
      <c r="AL472" s="69">
        <f t="shared" ref="AL472" si="565">SUM(AH461:AH472)</f>
        <v>129128</v>
      </c>
      <c r="AM472" s="86">
        <v>9.5743013841734129E-2</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L483" activePane="bottomRight" state="frozen"/>
      <selection activeCell="A42" sqref="A42"/>
      <selection pane="topRight" activeCell="A42" sqref="A42"/>
      <selection pane="bottomLeft" activeCell="A42" sqref="A42"/>
      <selection pane="bottomRight" activeCell="A42" sqref="A42"/>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90"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7" x14ac:dyDescent="0.3">
      <c r="B481" s="63">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3">
        <v>44681</v>
      </c>
      <c r="BW481">
        <f t="shared" ref="BW481" si="1013">SUM(BR470:BR481)</f>
        <v>183710</v>
      </c>
      <c r="BX481" s="25">
        <f t="shared" ref="BX481" si="1014">(BW481/BW469)-1</f>
        <v>0.41613863065229784</v>
      </c>
      <c r="BY481" s="217">
        <v>9716</v>
      </c>
      <c r="BZ481" s="39">
        <f t="shared" ref="BZ481" si="1015">BR481-BY481</f>
        <v>3926</v>
      </c>
      <c r="CA481" s="39">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8">
        <v>44652</v>
      </c>
      <c r="DA481" s="6">
        <f t="shared" ref="DA481" si="1022">AVERAGE(BS446:BS481)</f>
        <v>12841.722222222223</v>
      </c>
      <c r="DB481" s="6">
        <f t="shared" ref="DB481" si="1023">AVERAGE(BS470:BS481)</f>
        <v>15309.166666666666</v>
      </c>
      <c r="DC481" s="90">
        <f t="shared" ref="DC481" si="1024">BS481</f>
        <v>13642</v>
      </c>
    </row>
    <row r="482" spans="2:107" x14ac:dyDescent="0.3">
      <c r="B482" s="63">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3">
        <v>44712</v>
      </c>
      <c r="BW482">
        <f t="shared" ref="BW482" si="1025">SUM(BR471:BR482)</f>
        <v>183784</v>
      </c>
      <c r="BX482" s="25">
        <f t="shared" ref="BX482" si="1026">(BW482/BW470)-1</f>
        <v>0.28473562061348323</v>
      </c>
      <c r="BY482" s="217">
        <v>9411</v>
      </c>
      <c r="BZ482" s="39">
        <f t="shared" ref="BZ482" si="1027">BR482-BY482</f>
        <v>4012</v>
      </c>
      <c r="CA482" s="39">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8">
        <v>44682</v>
      </c>
      <c r="DA482" s="6">
        <f t="shared" ref="DA482:DA484" si="1034">AVERAGE(BS447:BS482)</f>
        <v>12851.583333333334</v>
      </c>
      <c r="DB482" s="6">
        <f t="shared" ref="DB482:DB484" si="1035">AVERAGE(BS471:BS482)</f>
        <v>15315.333333333334</v>
      </c>
      <c r="DC482" s="90">
        <f t="shared" ref="DC482:DC484" si="1036">BS482</f>
        <v>13423</v>
      </c>
    </row>
    <row r="483" spans="2:107" x14ac:dyDescent="0.3">
      <c r="B483" s="63">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3">
        <v>44742</v>
      </c>
      <c r="BW483">
        <f t="shared" ref="BW483" si="1037">SUM(BR472:BR483)</f>
        <v>184101</v>
      </c>
      <c r="BX483" s="25">
        <f t="shared" ref="BX483:BX484" si="1038">(BW483/BW471)-1</f>
        <v>0.1707312420112812</v>
      </c>
      <c r="BY483" s="217">
        <v>12613</v>
      </c>
      <c r="BZ483" s="39">
        <f t="shared" ref="BZ483:BZ484" si="1039">BR483-BY483</f>
        <v>3241</v>
      </c>
      <c r="CA483" s="39">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8">
        <v>44713</v>
      </c>
      <c r="DA483" s="6">
        <f t="shared" si="1034"/>
        <v>12905.722222222223</v>
      </c>
      <c r="DB483" s="6">
        <f t="shared" si="1035"/>
        <v>15341.75</v>
      </c>
      <c r="DC483" s="90">
        <f t="shared" si="1036"/>
        <v>15854</v>
      </c>
    </row>
    <row r="484" spans="2:107" x14ac:dyDescent="0.3">
      <c r="B484" s="63">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3">
        <v>44773</v>
      </c>
      <c r="BW484">
        <f t="shared" ref="BW484" si="1046">SUM(BR473:BR484)</f>
        <v>183443</v>
      </c>
      <c r="BX484" s="25">
        <f t="shared" si="1038"/>
        <v>0.10619783877659317</v>
      </c>
      <c r="BY484" s="217">
        <v>10772</v>
      </c>
      <c r="BZ484" s="39">
        <f t="shared" si="1039"/>
        <v>5936</v>
      </c>
      <c r="CA484" s="39">
        <f t="shared" si="1040"/>
        <v>55857</v>
      </c>
      <c r="CD484">
        <f t="shared" si="1041"/>
        <v>39582</v>
      </c>
      <c r="CE484">
        <f t="shared" si="1042"/>
        <v>19846</v>
      </c>
      <c r="CF484">
        <f t="shared" si="1043"/>
        <v>10761</v>
      </c>
      <c r="CG484">
        <f t="shared" si="1044"/>
        <v>7419</v>
      </c>
      <c r="CH484">
        <f t="shared" si="1045"/>
        <v>6050</v>
      </c>
      <c r="CZ484" s="88">
        <v>44743</v>
      </c>
      <c r="DA484" s="6">
        <f t="shared" si="1034"/>
        <v>12911.138888888889</v>
      </c>
      <c r="DB484" s="6">
        <f t="shared" si="1035"/>
        <v>15286.916666666666</v>
      </c>
      <c r="DC484" s="90">
        <f t="shared" si="1036"/>
        <v>16708</v>
      </c>
    </row>
    <row r="485" spans="2:107" x14ac:dyDescent="0.3">
      <c r="B485" s="63">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3">
        <v>44804</v>
      </c>
      <c r="BW485">
        <f t="shared" ref="BW485" si="1047">SUM(BR474:BR485)</f>
        <v>184475</v>
      </c>
      <c r="BX485" s="25">
        <f t="shared" ref="BX485" si="1048">(BW485/BW473)-1</f>
        <v>7.9198769137167391E-2</v>
      </c>
      <c r="BY485" s="217">
        <v>13225</v>
      </c>
      <c r="BZ485" s="39">
        <f t="shared" ref="BZ485" si="1049">BR485-BY485</f>
        <v>5920</v>
      </c>
      <c r="CA485" s="39">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8">
        <v>44774</v>
      </c>
      <c r="DA485" s="6">
        <f t="shared" ref="DA485" si="1056">AVERAGE(BS450:BS485)</f>
        <v>12954.222222222223</v>
      </c>
      <c r="DB485" s="6">
        <f t="shared" ref="DB485" si="1057">AVERAGE(BS474:BS485)</f>
        <v>15372.916666666666</v>
      </c>
      <c r="DC485" s="90">
        <f t="shared" ref="DC485" si="1058">BS485</f>
        <v>19145</v>
      </c>
    </row>
    <row r="486" spans="2:107" x14ac:dyDescent="0.3">
      <c r="B486" s="63">
        <v>44805</v>
      </c>
      <c r="C486" t="s">
        <v>439</v>
      </c>
      <c r="BC486">
        <v>0</v>
      </c>
      <c r="BD486">
        <v>0</v>
      </c>
      <c r="BE486">
        <v>0</v>
      </c>
      <c r="BF486">
        <v>0</v>
      </c>
      <c r="BG486">
        <v>0</v>
      </c>
      <c r="BH486">
        <v>0</v>
      </c>
      <c r="BI486">
        <v>0</v>
      </c>
      <c r="BJ486">
        <v>0</v>
      </c>
      <c r="BK486">
        <v>0</v>
      </c>
      <c r="BL486">
        <v>0</v>
      </c>
      <c r="BM486">
        <v>0</v>
      </c>
      <c r="BN486">
        <v>0</v>
      </c>
      <c r="BP486">
        <v>0</v>
      </c>
      <c r="BQ486" s="3">
        <f t="shared" si="831"/>
        <v>0</v>
      </c>
      <c r="BS486" s="3">
        <f t="shared" si="938"/>
        <v>0</v>
      </c>
      <c r="BU486" s="43">
        <v>44834</v>
      </c>
      <c r="CZ486" s="88">
        <v>44805</v>
      </c>
    </row>
    <row r="487" spans="2:107" x14ac:dyDescent="0.3">
      <c r="B487" s="63">
        <v>44835</v>
      </c>
      <c r="C487" t="s">
        <v>440</v>
      </c>
      <c r="BC487">
        <v>0</v>
      </c>
      <c r="BD487">
        <v>0</v>
      </c>
      <c r="BE487">
        <v>0</v>
      </c>
      <c r="BF487">
        <v>0</v>
      </c>
      <c r="BG487">
        <v>0</v>
      </c>
      <c r="BH487">
        <v>0</v>
      </c>
      <c r="BI487">
        <v>0</v>
      </c>
      <c r="BJ487">
        <v>0</v>
      </c>
      <c r="BK487">
        <v>0</v>
      </c>
      <c r="BL487">
        <v>0</v>
      </c>
      <c r="BM487">
        <v>0</v>
      </c>
      <c r="BN487">
        <v>0</v>
      </c>
      <c r="BP487">
        <v>0</v>
      </c>
      <c r="BQ487" s="3">
        <f t="shared" si="831"/>
        <v>0</v>
      </c>
      <c r="BU487" s="43">
        <v>44865</v>
      </c>
      <c r="CZ487" s="88">
        <v>44835</v>
      </c>
    </row>
    <row r="488" spans="2:107" x14ac:dyDescent="0.3">
      <c r="B488" s="63">
        <v>44866</v>
      </c>
      <c r="C488" t="s">
        <v>441</v>
      </c>
      <c r="BC488">
        <v>0</v>
      </c>
      <c r="BD488">
        <v>0</v>
      </c>
      <c r="BE488">
        <v>0</v>
      </c>
      <c r="BF488">
        <v>0</v>
      </c>
      <c r="BG488">
        <v>0</v>
      </c>
      <c r="BH488">
        <v>0</v>
      </c>
      <c r="BI488">
        <v>0</v>
      </c>
      <c r="BJ488">
        <v>0</v>
      </c>
      <c r="BK488">
        <v>0</v>
      </c>
      <c r="BL488">
        <v>0</v>
      </c>
      <c r="BM488">
        <v>0</v>
      </c>
      <c r="BN488">
        <v>0</v>
      </c>
      <c r="BP488">
        <v>0</v>
      </c>
      <c r="BQ488" s="3">
        <f t="shared" si="831"/>
        <v>0</v>
      </c>
      <c r="BU488" s="43">
        <v>44895</v>
      </c>
      <c r="CZ488" s="88">
        <v>44866</v>
      </c>
    </row>
    <row r="489" spans="2:107" x14ac:dyDescent="0.3">
      <c r="B489" s="63">
        <v>44896</v>
      </c>
      <c r="C489" t="s">
        <v>442</v>
      </c>
      <c r="BC489">
        <v>0</v>
      </c>
      <c r="BD489">
        <v>0</v>
      </c>
      <c r="BE489">
        <v>0</v>
      </c>
      <c r="BF489">
        <v>0</v>
      </c>
      <c r="BG489">
        <v>0</v>
      </c>
      <c r="BH489">
        <v>0</v>
      </c>
      <c r="BI489">
        <v>0</v>
      </c>
      <c r="BJ489">
        <v>0</v>
      </c>
      <c r="BK489">
        <v>0</v>
      </c>
      <c r="BL489">
        <v>0</v>
      </c>
      <c r="BM489">
        <v>0</v>
      </c>
      <c r="BN489">
        <v>0</v>
      </c>
      <c r="BP489">
        <v>0</v>
      </c>
      <c r="BQ489" s="3">
        <f t="shared" si="831"/>
        <v>0</v>
      </c>
      <c r="BU489" s="43">
        <v>44926</v>
      </c>
      <c r="CZ489" s="88">
        <v>44896</v>
      </c>
    </row>
    <row r="490" spans="2:107" x14ac:dyDescent="0.3">
      <c r="B490" s="63">
        <v>44927</v>
      </c>
      <c r="C490" t="s">
        <v>443</v>
      </c>
      <c r="BC490">
        <v>0</v>
      </c>
      <c r="BD490">
        <v>0</v>
      </c>
      <c r="BE490">
        <v>0</v>
      </c>
      <c r="BF490">
        <v>0</v>
      </c>
      <c r="BG490">
        <v>0</v>
      </c>
      <c r="BH490">
        <v>0</v>
      </c>
      <c r="BI490">
        <v>0</v>
      </c>
      <c r="BJ490">
        <v>0</v>
      </c>
      <c r="BK490">
        <v>0</v>
      </c>
      <c r="BL490">
        <v>0</v>
      </c>
      <c r="BM490">
        <v>0</v>
      </c>
      <c r="BN490">
        <v>0</v>
      </c>
      <c r="BP490">
        <v>0</v>
      </c>
      <c r="BQ490" s="3">
        <f t="shared" si="831"/>
        <v>0</v>
      </c>
      <c r="BU490" s="43">
        <v>44957</v>
      </c>
      <c r="CZ490" s="88">
        <v>44927</v>
      </c>
    </row>
    <row r="491" spans="2:107" x14ac:dyDescent="0.3">
      <c r="B491" s="63">
        <v>44958</v>
      </c>
      <c r="C491" t="s">
        <v>444</v>
      </c>
      <c r="BC491">
        <v>0</v>
      </c>
      <c r="BD491">
        <v>0</v>
      </c>
      <c r="BE491">
        <v>0</v>
      </c>
      <c r="BF491">
        <v>0</v>
      </c>
      <c r="BG491">
        <v>0</v>
      </c>
      <c r="BH491">
        <v>0</v>
      </c>
      <c r="BI491">
        <v>0</v>
      </c>
      <c r="BJ491">
        <v>0</v>
      </c>
      <c r="BK491">
        <v>0</v>
      </c>
      <c r="BL491">
        <v>0</v>
      </c>
      <c r="BM491">
        <v>0</v>
      </c>
      <c r="BN491">
        <v>0</v>
      </c>
      <c r="BU491" s="43">
        <v>44985</v>
      </c>
      <c r="CZ491" s="88">
        <v>44958</v>
      </c>
    </row>
    <row r="492" spans="2:107" x14ac:dyDescent="0.3">
      <c r="B492" s="63">
        <v>44986</v>
      </c>
      <c r="C492" t="s">
        <v>445</v>
      </c>
      <c r="BC492">
        <v>0</v>
      </c>
      <c r="BD492">
        <v>0</v>
      </c>
      <c r="BE492">
        <v>0</v>
      </c>
      <c r="BF492">
        <v>0</v>
      </c>
      <c r="BG492">
        <v>0</v>
      </c>
      <c r="BH492">
        <v>0</v>
      </c>
      <c r="BI492">
        <v>0</v>
      </c>
      <c r="BJ492">
        <v>0</v>
      </c>
      <c r="BK492">
        <v>0</v>
      </c>
      <c r="BL492">
        <v>0</v>
      </c>
      <c r="BM492">
        <v>0</v>
      </c>
      <c r="BN492">
        <v>0</v>
      </c>
      <c r="BU492" s="43">
        <v>45016</v>
      </c>
      <c r="CZ492" s="88">
        <v>44986</v>
      </c>
    </row>
    <row r="493" spans="2:107" x14ac:dyDescent="0.3">
      <c r="B493" s="63">
        <v>45017</v>
      </c>
      <c r="C493" t="s">
        <v>446</v>
      </c>
      <c r="BC493">
        <v>0</v>
      </c>
      <c r="BD493">
        <v>0</v>
      </c>
      <c r="BE493">
        <v>0</v>
      </c>
      <c r="BF493">
        <v>0</v>
      </c>
      <c r="BG493">
        <v>0</v>
      </c>
      <c r="BH493">
        <v>0</v>
      </c>
      <c r="BI493">
        <v>0</v>
      </c>
      <c r="BJ493">
        <v>0</v>
      </c>
      <c r="BK493">
        <v>0</v>
      </c>
      <c r="BL493">
        <v>0</v>
      </c>
      <c r="BM493">
        <v>0</v>
      </c>
      <c r="BN493">
        <v>0</v>
      </c>
      <c r="BU493" s="43">
        <v>45046</v>
      </c>
      <c r="CZ493" s="88">
        <v>45017</v>
      </c>
    </row>
    <row r="494" spans="2:107" x14ac:dyDescent="0.3">
      <c r="B494" s="63">
        <v>45047</v>
      </c>
      <c r="C494" t="s">
        <v>447</v>
      </c>
      <c r="BC494">
        <v>0</v>
      </c>
      <c r="BD494">
        <v>0</v>
      </c>
      <c r="BE494">
        <v>0</v>
      </c>
      <c r="BF494">
        <v>0</v>
      </c>
      <c r="BG494">
        <v>0</v>
      </c>
      <c r="BH494">
        <v>0</v>
      </c>
      <c r="BI494">
        <v>0</v>
      </c>
      <c r="BJ494">
        <v>0</v>
      </c>
      <c r="BK494">
        <v>0</v>
      </c>
      <c r="BL494">
        <v>0</v>
      </c>
      <c r="BM494">
        <v>0</v>
      </c>
      <c r="BN494">
        <v>0</v>
      </c>
      <c r="BU494" s="43">
        <v>45077</v>
      </c>
      <c r="CZ494" s="88">
        <v>45047</v>
      </c>
    </row>
    <row r="495" spans="2:107" x14ac:dyDescent="0.3">
      <c r="B495" s="63">
        <v>45078</v>
      </c>
      <c r="C495" t="s">
        <v>448</v>
      </c>
      <c r="BC495">
        <v>0</v>
      </c>
      <c r="BD495">
        <v>0</v>
      </c>
      <c r="BE495">
        <v>0</v>
      </c>
      <c r="BF495">
        <v>0</v>
      </c>
      <c r="BG495">
        <v>0</v>
      </c>
      <c r="BH495">
        <v>0</v>
      </c>
      <c r="BI495">
        <v>0</v>
      </c>
      <c r="BJ495">
        <v>0</v>
      </c>
      <c r="BK495">
        <v>0</v>
      </c>
      <c r="BL495">
        <v>0</v>
      </c>
      <c r="BM495">
        <v>0</v>
      </c>
      <c r="BN495">
        <v>0</v>
      </c>
      <c r="BU495" s="43">
        <v>45107</v>
      </c>
      <c r="CZ495" s="88">
        <v>45078</v>
      </c>
    </row>
    <row r="496" spans="2:107" x14ac:dyDescent="0.3">
      <c r="B496" s="63">
        <v>45108</v>
      </c>
      <c r="C496" t="s">
        <v>462</v>
      </c>
      <c r="BC496">
        <v>0</v>
      </c>
      <c r="BD496">
        <v>0</v>
      </c>
      <c r="BE496">
        <v>0</v>
      </c>
      <c r="BF496">
        <v>0</v>
      </c>
      <c r="BG496">
        <v>0</v>
      </c>
      <c r="BH496">
        <v>0</v>
      </c>
      <c r="BI496">
        <v>0</v>
      </c>
      <c r="BJ496">
        <v>0</v>
      </c>
      <c r="BK496">
        <v>0</v>
      </c>
      <c r="BL496">
        <v>0</v>
      </c>
      <c r="BM496">
        <v>0</v>
      </c>
      <c r="BN496">
        <v>0</v>
      </c>
      <c r="BU496" s="43">
        <v>45138</v>
      </c>
      <c r="CZ496" s="88">
        <v>45108</v>
      </c>
    </row>
    <row r="497" spans="2:104" x14ac:dyDescent="0.3">
      <c r="B497" s="63">
        <v>45139</v>
      </c>
      <c r="C497" t="s">
        <v>438</v>
      </c>
      <c r="BC497">
        <v>0</v>
      </c>
      <c r="BD497">
        <v>0</v>
      </c>
      <c r="BE497">
        <v>0</v>
      </c>
      <c r="BF497">
        <v>0</v>
      </c>
      <c r="BG497">
        <v>0</v>
      </c>
      <c r="BH497">
        <v>0</v>
      </c>
      <c r="BI497">
        <v>0</v>
      </c>
      <c r="BJ497">
        <v>0</v>
      </c>
      <c r="BK497">
        <v>0</v>
      </c>
      <c r="BL497">
        <v>0</v>
      </c>
      <c r="BM497">
        <v>0</v>
      </c>
      <c r="BN497">
        <v>0</v>
      </c>
      <c r="BU497" s="43">
        <v>45169</v>
      </c>
      <c r="CZ497" s="88">
        <v>45139</v>
      </c>
    </row>
    <row r="498" spans="2:104" x14ac:dyDescent="0.3">
      <c r="B498" s="63">
        <v>45170</v>
      </c>
      <c r="C498" t="s">
        <v>439</v>
      </c>
      <c r="BC498">
        <v>0</v>
      </c>
      <c r="BD498">
        <v>0</v>
      </c>
      <c r="BE498">
        <v>0</v>
      </c>
      <c r="BF498">
        <v>0</v>
      </c>
      <c r="BG498">
        <v>0</v>
      </c>
      <c r="BH498">
        <v>0</v>
      </c>
      <c r="BI498">
        <v>0</v>
      </c>
      <c r="BJ498">
        <v>0</v>
      </c>
      <c r="BK498">
        <v>0</v>
      </c>
      <c r="BL498">
        <v>0</v>
      </c>
      <c r="BM498">
        <v>0</v>
      </c>
      <c r="BN498">
        <v>0</v>
      </c>
      <c r="BU498" s="43">
        <v>45199</v>
      </c>
      <c r="CZ498" s="88">
        <v>45170</v>
      </c>
    </row>
    <row r="499" spans="2:104" x14ac:dyDescent="0.3">
      <c r="B499" s="63">
        <v>45200</v>
      </c>
      <c r="C499" t="s">
        <v>440</v>
      </c>
      <c r="BC499">
        <v>0</v>
      </c>
      <c r="BD499">
        <v>0</v>
      </c>
      <c r="BE499">
        <v>0</v>
      </c>
      <c r="BF499">
        <v>0</v>
      </c>
      <c r="BG499">
        <v>0</v>
      </c>
      <c r="BH499">
        <v>0</v>
      </c>
      <c r="BI499">
        <v>0</v>
      </c>
      <c r="BJ499">
        <v>0</v>
      </c>
      <c r="BK499">
        <v>0</v>
      </c>
      <c r="BL499">
        <v>0</v>
      </c>
      <c r="BM499">
        <v>0</v>
      </c>
      <c r="BN499">
        <v>0</v>
      </c>
      <c r="BU499" s="43">
        <v>45230</v>
      </c>
      <c r="CZ499" s="88">
        <v>45200</v>
      </c>
    </row>
    <row r="500" spans="2:104" x14ac:dyDescent="0.3">
      <c r="B500" s="63">
        <v>45231</v>
      </c>
      <c r="C500" t="s">
        <v>441</v>
      </c>
      <c r="BC500">
        <v>0</v>
      </c>
      <c r="BD500">
        <v>0</v>
      </c>
      <c r="BE500">
        <v>0</v>
      </c>
      <c r="BF500">
        <v>0</v>
      </c>
      <c r="BG500">
        <v>0</v>
      </c>
      <c r="BH500">
        <v>0</v>
      </c>
      <c r="BI500">
        <v>0</v>
      </c>
      <c r="BJ500">
        <v>0</v>
      </c>
      <c r="BK500">
        <v>0</v>
      </c>
      <c r="BL500">
        <v>0</v>
      </c>
      <c r="BM500">
        <v>0</v>
      </c>
      <c r="BN500">
        <v>0</v>
      </c>
      <c r="BU500" s="43">
        <v>45260</v>
      </c>
      <c r="CZ500" s="88">
        <v>45231</v>
      </c>
    </row>
    <row r="501" spans="2:104" x14ac:dyDescent="0.3">
      <c r="B501" s="63">
        <v>45261</v>
      </c>
      <c r="C501" t="s">
        <v>442</v>
      </c>
      <c r="BC501">
        <v>0</v>
      </c>
      <c r="BD501">
        <v>0</v>
      </c>
      <c r="BE501">
        <v>0</v>
      </c>
      <c r="BF501">
        <v>0</v>
      </c>
      <c r="BG501">
        <v>0</v>
      </c>
      <c r="BH501">
        <v>0</v>
      </c>
      <c r="BI501">
        <v>0</v>
      </c>
      <c r="BJ501">
        <v>0</v>
      </c>
      <c r="BK501">
        <v>0</v>
      </c>
      <c r="BL501">
        <v>0</v>
      </c>
      <c r="BM501">
        <v>0</v>
      </c>
      <c r="BN501">
        <v>0</v>
      </c>
      <c r="BU501" s="43">
        <v>45291</v>
      </c>
      <c r="CZ501" s="88">
        <v>45261</v>
      </c>
    </row>
    <row r="502" spans="2:104" x14ac:dyDescent="0.3">
      <c r="B502" s="63">
        <v>45292</v>
      </c>
      <c r="C502" t="s">
        <v>443</v>
      </c>
      <c r="BC502">
        <v>0</v>
      </c>
      <c r="BD502">
        <v>0</v>
      </c>
      <c r="BE502">
        <v>0</v>
      </c>
      <c r="BF502">
        <v>0</v>
      </c>
      <c r="BG502">
        <v>0</v>
      </c>
      <c r="BH502">
        <v>0</v>
      </c>
      <c r="BI502">
        <v>0</v>
      </c>
      <c r="BJ502">
        <v>0</v>
      </c>
      <c r="BK502">
        <v>0</v>
      </c>
      <c r="BL502">
        <v>0</v>
      </c>
      <c r="BM502">
        <v>0</v>
      </c>
      <c r="BN502">
        <v>0</v>
      </c>
      <c r="BU502" s="43">
        <v>45322</v>
      </c>
      <c r="CZ502" s="88">
        <v>45292</v>
      </c>
    </row>
    <row r="503" spans="2:104" x14ac:dyDescent="0.3">
      <c r="B503" s="63">
        <v>45323</v>
      </c>
      <c r="C503" t="s">
        <v>444</v>
      </c>
      <c r="BC503">
        <v>0</v>
      </c>
      <c r="BD503">
        <v>0</v>
      </c>
      <c r="BE503">
        <v>0</v>
      </c>
      <c r="BF503">
        <v>0</v>
      </c>
      <c r="BG503">
        <v>0</v>
      </c>
      <c r="BH503">
        <v>0</v>
      </c>
      <c r="BI503">
        <v>0</v>
      </c>
      <c r="BJ503">
        <v>0</v>
      </c>
      <c r="BK503">
        <v>0</v>
      </c>
      <c r="BL503">
        <v>0</v>
      </c>
      <c r="BM503">
        <v>0</v>
      </c>
      <c r="BN503">
        <v>0</v>
      </c>
      <c r="BU503" s="43">
        <v>45351</v>
      </c>
      <c r="CZ503" s="88">
        <v>45323</v>
      </c>
    </row>
    <row r="504" spans="2:104" x14ac:dyDescent="0.3">
      <c r="B504" s="63">
        <v>45352</v>
      </c>
      <c r="C504" t="s">
        <v>445</v>
      </c>
      <c r="BC504">
        <v>0</v>
      </c>
      <c r="BD504">
        <v>0</v>
      </c>
      <c r="BE504">
        <v>0</v>
      </c>
      <c r="BF504">
        <v>0</v>
      </c>
      <c r="BG504">
        <v>0</v>
      </c>
      <c r="BH504">
        <v>0</v>
      </c>
      <c r="BI504">
        <v>0</v>
      </c>
      <c r="BJ504">
        <v>0</v>
      </c>
      <c r="BK504">
        <v>0</v>
      </c>
      <c r="BL504">
        <v>0</v>
      </c>
      <c r="BM504">
        <v>0</v>
      </c>
      <c r="BN504">
        <v>0</v>
      </c>
      <c r="BU504" s="43">
        <v>45382</v>
      </c>
      <c r="CZ504" s="88">
        <v>45352</v>
      </c>
    </row>
    <row r="505" spans="2:104" x14ac:dyDescent="0.3">
      <c r="B505" s="63">
        <v>45383</v>
      </c>
      <c r="C505" t="s">
        <v>446</v>
      </c>
      <c r="BC505">
        <v>0</v>
      </c>
      <c r="BD505">
        <v>0</v>
      </c>
      <c r="BE505">
        <v>0</v>
      </c>
      <c r="BF505">
        <v>0</v>
      </c>
      <c r="BG505">
        <v>0</v>
      </c>
      <c r="BH505">
        <v>0</v>
      </c>
      <c r="BI505">
        <v>0</v>
      </c>
      <c r="BJ505">
        <v>0</v>
      </c>
      <c r="BK505">
        <v>0</v>
      </c>
      <c r="BL505">
        <v>0</v>
      </c>
      <c r="BM505">
        <v>0</v>
      </c>
      <c r="BN505">
        <v>0</v>
      </c>
      <c r="BU505" s="43">
        <v>45412</v>
      </c>
      <c r="CZ505" s="88">
        <v>45383</v>
      </c>
    </row>
    <row r="506" spans="2:104" x14ac:dyDescent="0.3">
      <c r="B506" s="63">
        <v>45413</v>
      </c>
      <c r="C506" t="s">
        <v>447</v>
      </c>
      <c r="BC506">
        <v>0</v>
      </c>
      <c r="BD506">
        <v>0</v>
      </c>
      <c r="BE506">
        <v>0</v>
      </c>
      <c r="BF506">
        <v>0</v>
      </c>
      <c r="BG506">
        <v>0</v>
      </c>
      <c r="BH506">
        <v>0</v>
      </c>
      <c r="BI506">
        <v>0</v>
      </c>
      <c r="BJ506">
        <v>0</v>
      </c>
      <c r="BK506">
        <v>0</v>
      </c>
      <c r="BL506">
        <v>0</v>
      </c>
      <c r="BM506">
        <v>0</v>
      </c>
      <c r="BN506">
        <v>0</v>
      </c>
      <c r="BU506" s="43">
        <v>45443</v>
      </c>
      <c r="CK506"/>
      <c r="CL506"/>
      <c r="CM506"/>
      <c r="CN506"/>
      <c r="CO506"/>
      <c r="CP506"/>
      <c r="CQ506"/>
      <c r="CR506"/>
      <c r="CS506"/>
      <c r="CT506"/>
      <c r="CZ506" s="88">
        <v>45413</v>
      </c>
    </row>
    <row r="507" spans="2:104" x14ac:dyDescent="0.3">
      <c r="B507" s="63">
        <v>45444</v>
      </c>
      <c r="C507" t="s">
        <v>448</v>
      </c>
      <c r="BC507">
        <v>0</v>
      </c>
      <c r="BD507">
        <v>0</v>
      </c>
      <c r="BE507">
        <v>0</v>
      </c>
      <c r="BF507">
        <v>0</v>
      </c>
      <c r="BG507">
        <v>0</v>
      </c>
      <c r="BH507">
        <v>0</v>
      </c>
      <c r="BI507">
        <v>0</v>
      </c>
      <c r="BJ507">
        <v>0</v>
      </c>
      <c r="BK507">
        <v>0</v>
      </c>
      <c r="BL507">
        <v>0</v>
      </c>
      <c r="BM507">
        <v>0</v>
      </c>
      <c r="BN507">
        <v>0</v>
      </c>
      <c r="BU507" s="43">
        <v>45473</v>
      </c>
      <c r="CK507"/>
      <c r="CL507"/>
      <c r="CM507"/>
      <c r="CN507"/>
      <c r="CO507"/>
      <c r="CP507"/>
      <c r="CQ507"/>
      <c r="CR507"/>
      <c r="CS507"/>
      <c r="CT507"/>
      <c r="CZ507" s="88">
        <v>45444</v>
      </c>
    </row>
    <row r="508" spans="2:104" x14ac:dyDescent="0.3">
      <c r="B508" s="63">
        <v>45474</v>
      </c>
      <c r="C508" t="s">
        <v>462</v>
      </c>
      <c r="BC508">
        <v>0</v>
      </c>
      <c r="BD508">
        <v>0</v>
      </c>
      <c r="BE508">
        <v>0</v>
      </c>
      <c r="BF508">
        <v>0</v>
      </c>
      <c r="BG508">
        <v>0</v>
      </c>
      <c r="BH508">
        <v>0</v>
      </c>
      <c r="BI508">
        <v>0</v>
      </c>
      <c r="BJ508">
        <v>0</v>
      </c>
      <c r="BK508">
        <v>0</v>
      </c>
      <c r="BL508">
        <v>0</v>
      </c>
      <c r="BM508">
        <v>0</v>
      </c>
      <c r="BN508">
        <v>0</v>
      </c>
      <c r="BU508" s="43">
        <v>45504</v>
      </c>
      <c r="CZ508" s="88">
        <v>45474</v>
      </c>
    </row>
    <row r="509" spans="2:104" x14ac:dyDescent="0.3">
      <c r="B509" s="63">
        <v>45505</v>
      </c>
      <c r="C509" t="s">
        <v>438</v>
      </c>
      <c r="BC509">
        <v>0</v>
      </c>
      <c r="BD509">
        <v>0</v>
      </c>
      <c r="BE509">
        <v>0</v>
      </c>
      <c r="BF509">
        <v>0</v>
      </c>
      <c r="BG509">
        <v>0</v>
      </c>
      <c r="BH509">
        <v>0</v>
      </c>
      <c r="BI509">
        <v>0</v>
      </c>
      <c r="BJ509">
        <v>0</v>
      </c>
      <c r="BK509">
        <v>0</v>
      </c>
      <c r="BL509">
        <v>0</v>
      </c>
      <c r="BM509">
        <v>0</v>
      </c>
      <c r="BN509">
        <v>0</v>
      </c>
      <c r="BU509" s="43">
        <v>45535</v>
      </c>
      <c r="CZ509" s="88">
        <v>45505</v>
      </c>
    </row>
    <row r="510" spans="2:104" x14ac:dyDescent="0.3">
      <c r="B510" s="63">
        <v>45536</v>
      </c>
      <c r="C510" t="s">
        <v>439</v>
      </c>
      <c r="BC510">
        <v>0</v>
      </c>
      <c r="BD510">
        <v>0</v>
      </c>
      <c r="BE510">
        <v>0</v>
      </c>
      <c r="BF510">
        <v>0</v>
      </c>
      <c r="BG510">
        <v>0</v>
      </c>
      <c r="BH510">
        <v>0</v>
      </c>
      <c r="BI510">
        <v>0</v>
      </c>
      <c r="BJ510">
        <v>0</v>
      </c>
      <c r="BK510">
        <v>0</v>
      </c>
      <c r="BL510">
        <v>0</v>
      </c>
      <c r="BM510">
        <v>0</v>
      </c>
      <c r="BN510">
        <v>0</v>
      </c>
      <c r="BU510" s="43">
        <v>45565</v>
      </c>
      <c r="CK510"/>
      <c r="CL510"/>
      <c r="CM510"/>
      <c r="CN510"/>
      <c r="CO510"/>
      <c r="CP510"/>
      <c r="CQ510"/>
      <c r="CR510"/>
      <c r="CS510"/>
      <c r="CT510"/>
      <c r="CZ510" s="88">
        <v>45536</v>
      </c>
    </row>
    <row r="511" spans="2:104" x14ac:dyDescent="0.3">
      <c r="B511" s="63">
        <v>45566</v>
      </c>
      <c r="C511" t="s">
        <v>440</v>
      </c>
      <c r="BC511">
        <v>0</v>
      </c>
      <c r="BD511">
        <v>0</v>
      </c>
      <c r="BE511">
        <v>0</v>
      </c>
      <c r="BF511">
        <v>0</v>
      </c>
      <c r="BG511">
        <v>0</v>
      </c>
      <c r="BH511">
        <v>0</v>
      </c>
      <c r="BI511">
        <v>0</v>
      </c>
      <c r="BJ511">
        <v>0</v>
      </c>
      <c r="BK511">
        <v>0</v>
      </c>
      <c r="BL511">
        <v>0</v>
      </c>
      <c r="BM511">
        <v>0</v>
      </c>
      <c r="BN511">
        <v>0</v>
      </c>
      <c r="BU511" s="43">
        <v>45596</v>
      </c>
      <c r="CK511"/>
      <c r="CL511"/>
      <c r="CM511"/>
      <c r="CN511"/>
      <c r="CO511"/>
      <c r="CP511"/>
      <c r="CQ511"/>
      <c r="CR511"/>
      <c r="CS511"/>
      <c r="CT511"/>
      <c r="CZ511" s="88">
        <v>45566</v>
      </c>
    </row>
    <row r="512" spans="2:104" x14ac:dyDescent="0.3">
      <c r="B512" s="63">
        <v>45597</v>
      </c>
      <c r="C512" t="s">
        <v>441</v>
      </c>
      <c r="BC512">
        <v>0</v>
      </c>
      <c r="BD512">
        <v>0</v>
      </c>
      <c r="BE512">
        <v>0</v>
      </c>
      <c r="BF512">
        <v>0</v>
      </c>
      <c r="BG512">
        <v>0</v>
      </c>
      <c r="BH512">
        <v>0</v>
      </c>
      <c r="BI512">
        <v>0</v>
      </c>
      <c r="BJ512">
        <v>0</v>
      </c>
      <c r="BK512">
        <v>0</v>
      </c>
      <c r="BL512">
        <v>0</v>
      </c>
      <c r="BM512">
        <v>0</v>
      </c>
      <c r="BN512">
        <v>0</v>
      </c>
      <c r="BU512" s="43">
        <v>45626</v>
      </c>
      <c r="CZ512" s="88">
        <v>45597</v>
      </c>
    </row>
    <row r="513" spans="2:107" x14ac:dyDescent="0.3">
      <c r="B513" s="63">
        <v>45627</v>
      </c>
      <c r="C513" t="s">
        <v>442</v>
      </c>
      <c r="BC513">
        <v>0</v>
      </c>
      <c r="BD513">
        <v>0</v>
      </c>
      <c r="BE513">
        <v>0</v>
      </c>
      <c r="BF513">
        <v>0</v>
      </c>
      <c r="BG513">
        <v>0</v>
      </c>
      <c r="BH513">
        <v>0</v>
      </c>
      <c r="BI513">
        <v>0</v>
      </c>
      <c r="BJ513">
        <v>0</v>
      </c>
      <c r="BK513">
        <v>0</v>
      </c>
      <c r="BL513">
        <v>0</v>
      </c>
      <c r="BM513">
        <v>0</v>
      </c>
      <c r="BN513">
        <v>0</v>
      </c>
      <c r="BU513" s="43">
        <v>45657</v>
      </c>
      <c r="CZ513" s="88">
        <v>45627</v>
      </c>
    </row>
    <row r="514" spans="2:107" x14ac:dyDescent="0.3">
      <c r="B514" s="63">
        <v>45658</v>
      </c>
      <c r="C514" t="s">
        <v>443</v>
      </c>
      <c r="BC514">
        <v>0</v>
      </c>
      <c r="BD514">
        <v>0</v>
      </c>
      <c r="BE514">
        <v>0</v>
      </c>
      <c r="BF514">
        <v>0</v>
      </c>
      <c r="BG514">
        <v>0</v>
      </c>
      <c r="BH514">
        <v>0</v>
      </c>
      <c r="BI514">
        <v>0</v>
      </c>
      <c r="BJ514">
        <v>0</v>
      </c>
      <c r="BK514">
        <v>0</v>
      </c>
      <c r="BL514">
        <v>0</v>
      </c>
      <c r="BM514">
        <v>0</v>
      </c>
      <c r="BN514">
        <v>0</v>
      </c>
      <c r="BU514" s="43">
        <v>45688</v>
      </c>
      <c r="CZ514" s="88">
        <v>45658</v>
      </c>
    </row>
    <row r="515" spans="2:107" x14ac:dyDescent="0.3">
      <c r="B515" s="63">
        <v>45689</v>
      </c>
      <c r="C515" t="s">
        <v>444</v>
      </c>
      <c r="BC515">
        <v>0</v>
      </c>
      <c r="BD515">
        <v>0</v>
      </c>
      <c r="BE515">
        <v>0</v>
      </c>
      <c r="BF515">
        <v>0</v>
      </c>
      <c r="BG515">
        <v>0</v>
      </c>
      <c r="BH515">
        <v>0</v>
      </c>
      <c r="BI515">
        <v>0</v>
      </c>
      <c r="BJ515">
        <v>0</v>
      </c>
      <c r="BK515">
        <v>0</v>
      </c>
      <c r="BL515">
        <v>0</v>
      </c>
      <c r="BM515">
        <v>0</v>
      </c>
      <c r="BN515">
        <v>0</v>
      </c>
      <c r="BU515" s="43">
        <v>45716</v>
      </c>
      <c r="CZ515" s="88">
        <v>45689</v>
      </c>
      <c r="DC515" s="69"/>
    </row>
    <row r="516" spans="2:107" x14ac:dyDescent="0.3">
      <c r="B516" s="63">
        <v>45717</v>
      </c>
      <c r="C516" t="s">
        <v>445</v>
      </c>
      <c r="BC516">
        <v>0</v>
      </c>
      <c r="BD516">
        <v>0</v>
      </c>
      <c r="BE516">
        <v>0</v>
      </c>
      <c r="BF516">
        <v>0</v>
      </c>
      <c r="BG516">
        <v>0</v>
      </c>
      <c r="BH516">
        <v>0</v>
      </c>
      <c r="BI516">
        <v>0</v>
      </c>
      <c r="BJ516">
        <v>0</v>
      </c>
      <c r="BK516">
        <v>0</v>
      </c>
      <c r="BL516">
        <v>0</v>
      </c>
      <c r="BM516">
        <v>0</v>
      </c>
      <c r="BN516">
        <v>0</v>
      </c>
      <c r="BU516" s="43">
        <v>45747</v>
      </c>
      <c r="CZ516" s="88">
        <v>45717</v>
      </c>
      <c r="DC516" s="69"/>
    </row>
    <row r="517" spans="2:107" x14ac:dyDescent="0.3">
      <c r="B517" s="63">
        <v>45748</v>
      </c>
      <c r="C517" t="s">
        <v>446</v>
      </c>
      <c r="BC517">
        <v>0</v>
      </c>
      <c r="BD517">
        <v>0</v>
      </c>
      <c r="BE517">
        <v>0</v>
      </c>
      <c r="BF517">
        <v>0</v>
      </c>
      <c r="BG517">
        <v>0</v>
      </c>
      <c r="BH517">
        <v>0</v>
      </c>
      <c r="BI517">
        <v>0</v>
      </c>
      <c r="BJ517">
        <v>0</v>
      </c>
      <c r="BK517">
        <v>0</v>
      </c>
      <c r="BL517">
        <v>0</v>
      </c>
      <c r="BM517">
        <v>0</v>
      </c>
      <c r="BN517">
        <v>0</v>
      </c>
      <c r="BU517" s="43">
        <v>45777</v>
      </c>
      <c r="CZ517" s="88">
        <v>45748</v>
      </c>
      <c r="DC517" s="69"/>
    </row>
    <row r="518" spans="2:107" x14ac:dyDescent="0.3">
      <c r="B518" s="63">
        <v>45778</v>
      </c>
      <c r="C518" t="s">
        <v>447</v>
      </c>
      <c r="BC518">
        <v>0</v>
      </c>
      <c r="BD518">
        <v>0</v>
      </c>
      <c r="BE518">
        <v>0</v>
      </c>
      <c r="BF518">
        <v>0</v>
      </c>
      <c r="BG518">
        <v>0</v>
      </c>
      <c r="BH518">
        <v>0</v>
      </c>
      <c r="BI518">
        <v>0</v>
      </c>
      <c r="BJ518">
        <v>0</v>
      </c>
      <c r="BK518">
        <v>0</v>
      </c>
      <c r="BL518">
        <v>0</v>
      </c>
      <c r="BM518">
        <v>0</v>
      </c>
      <c r="BN518">
        <v>0</v>
      </c>
      <c r="BU518" s="43">
        <v>45808</v>
      </c>
      <c r="CK518"/>
      <c r="CL518"/>
      <c r="CM518"/>
      <c r="CN518"/>
      <c r="CO518"/>
      <c r="CP518"/>
      <c r="CQ518"/>
      <c r="CR518"/>
      <c r="CS518"/>
      <c r="CT518"/>
      <c r="CZ518" s="88">
        <v>45778</v>
      </c>
      <c r="DC518" s="69"/>
    </row>
    <row r="519" spans="2:107" x14ac:dyDescent="0.3">
      <c r="B519" s="63">
        <v>45809</v>
      </c>
      <c r="C519" t="s">
        <v>448</v>
      </c>
      <c r="BC519">
        <v>0</v>
      </c>
      <c r="BD519">
        <v>0</v>
      </c>
      <c r="BE519">
        <v>0</v>
      </c>
      <c r="BF519">
        <v>0</v>
      </c>
      <c r="BG519">
        <v>0</v>
      </c>
      <c r="BH519">
        <v>0</v>
      </c>
      <c r="BI519">
        <v>0</v>
      </c>
      <c r="BJ519">
        <v>0</v>
      </c>
      <c r="BK519">
        <v>0</v>
      </c>
      <c r="BL519">
        <v>0</v>
      </c>
      <c r="BM519">
        <v>0</v>
      </c>
      <c r="BN519">
        <v>0</v>
      </c>
      <c r="BU519" s="43">
        <v>45838</v>
      </c>
      <c r="CZ519" s="88">
        <v>45809</v>
      </c>
      <c r="DC519" s="69"/>
    </row>
    <row r="520" spans="2:107" x14ac:dyDescent="0.3">
      <c r="B520" s="63">
        <v>45839</v>
      </c>
      <c r="C520" t="s">
        <v>462</v>
      </c>
      <c r="BU520" s="43"/>
      <c r="CZ520" s="88"/>
      <c r="DC520" s="69"/>
    </row>
    <row r="521" spans="2:107" x14ac:dyDescent="0.3">
      <c r="B521" s="63">
        <v>45870</v>
      </c>
      <c r="C521" t="s">
        <v>438</v>
      </c>
      <c r="BU521" s="43"/>
      <c r="CZ521" s="88"/>
      <c r="DC521" s="69"/>
    </row>
    <row r="522" spans="2:107" x14ac:dyDescent="0.3">
      <c r="B522" s="63">
        <v>45901</v>
      </c>
      <c r="C522" t="s">
        <v>439</v>
      </c>
      <c r="BU522" s="43"/>
      <c r="CZ522" s="88"/>
      <c r="DC522" s="69"/>
    </row>
    <row r="523" spans="2:107" x14ac:dyDescent="0.3">
      <c r="B523" s="63">
        <v>45931</v>
      </c>
      <c r="C523" t="s">
        <v>440</v>
      </c>
      <c r="BU523" s="43"/>
      <c r="CZ523" s="88"/>
      <c r="DC523" s="69"/>
    </row>
    <row r="524" spans="2:107" x14ac:dyDescent="0.3">
      <c r="B524" s="63">
        <v>45962</v>
      </c>
      <c r="C524" t="s">
        <v>441</v>
      </c>
      <c r="BU524" s="43"/>
      <c r="CZ524" s="88"/>
      <c r="DC524" s="69"/>
    </row>
    <row r="525" spans="2:107" x14ac:dyDescent="0.3">
      <c r="B525" s="63">
        <v>45992</v>
      </c>
      <c r="C525" t="s">
        <v>442</v>
      </c>
      <c r="BU525" s="43"/>
      <c r="CZ525" s="88"/>
      <c r="DC525" s="69"/>
    </row>
    <row r="526" spans="2:107" x14ac:dyDescent="0.3">
      <c r="B526" s="63">
        <v>46023</v>
      </c>
      <c r="C526" t="s">
        <v>443</v>
      </c>
      <c r="BU526" s="43"/>
      <c r="CZ526" s="88"/>
      <c r="DC526" s="69"/>
    </row>
    <row r="527" spans="2:107" x14ac:dyDescent="0.3">
      <c r="B527" s="63">
        <v>46054</v>
      </c>
      <c r="C527" t="s">
        <v>444</v>
      </c>
      <c r="BU527" s="43"/>
      <c r="CZ527" s="88"/>
      <c r="DC527" s="69"/>
    </row>
    <row r="528" spans="2:107" x14ac:dyDescent="0.3">
      <c r="B528" s="63">
        <v>46082</v>
      </c>
      <c r="C528" t="s">
        <v>445</v>
      </c>
      <c r="BU528" s="43"/>
      <c r="CZ528" s="88"/>
      <c r="DC528" s="69"/>
    </row>
    <row r="529" spans="2:107" x14ac:dyDescent="0.3">
      <c r="B529" s="63">
        <v>46113</v>
      </c>
      <c r="C529" t="s">
        <v>446</v>
      </c>
      <c r="BU529" s="43"/>
      <c r="CZ529" s="88"/>
      <c r="DC529" s="69"/>
    </row>
    <row r="530" spans="2:107" x14ac:dyDescent="0.3">
      <c r="B530" s="63">
        <v>46143</v>
      </c>
      <c r="C530" t="s">
        <v>447</v>
      </c>
      <c r="BU530" s="43"/>
      <c r="CZ530" s="88"/>
      <c r="DC530" s="69"/>
    </row>
    <row r="531" spans="2:107" x14ac:dyDescent="0.3">
      <c r="B531" s="63">
        <v>46174</v>
      </c>
      <c r="C531" t="s">
        <v>448</v>
      </c>
      <c r="BU531" s="43"/>
      <c r="CZ531" s="88"/>
      <c r="DC531" s="69"/>
    </row>
    <row r="532" spans="2:107" x14ac:dyDescent="0.3">
      <c r="B532" s="63">
        <v>46204</v>
      </c>
      <c r="C532" t="s">
        <v>462</v>
      </c>
      <c r="BU532" s="43"/>
      <c r="CZ532" s="88"/>
      <c r="DC532" s="69"/>
    </row>
    <row r="533" spans="2:107" x14ac:dyDescent="0.3">
      <c r="B533" s="63">
        <v>46235</v>
      </c>
      <c r="C533" t="s">
        <v>438</v>
      </c>
      <c r="BU533" s="43"/>
      <c r="CZ533" s="88"/>
      <c r="DC533" s="69"/>
    </row>
    <row r="534" spans="2:107" x14ac:dyDescent="0.3">
      <c r="B534" s="63">
        <v>46266</v>
      </c>
      <c r="C534" t="s">
        <v>439</v>
      </c>
      <c r="BU534" s="43"/>
      <c r="CZ534" s="88"/>
      <c r="DC534" s="69"/>
    </row>
    <row r="535" spans="2:107" x14ac:dyDescent="0.3">
      <c r="B535" s="63">
        <v>46296</v>
      </c>
      <c r="C535" t="s">
        <v>440</v>
      </c>
      <c r="BU535" s="43"/>
      <c r="CZ535" s="88"/>
      <c r="DC535" s="69"/>
    </row>
    <row r="536" spans="2:107" x14ac:dyDescent="0.3">
      <c r="B536" s="63">
        <v>46327</v>
      </c>
      <c r="C536" t="s">
        <v>441</v>
      </c>
      <c r="BU536" s="43"/>
      <c r="CZ536" s="88"/>
      <c r="DC536" s="69"/>
    </row>
    <row r="537" spans="2:107" x14ac:dyDescent="0.3">
      <c r="B537" s="63">
        <v>46357</v>
      </c>
      <c r="C537" t="s">
        <v>442</v>
      </c>
      <c r="BU537" s="43"/>
      <c r="CZ537" s="88"/>
      <c r="DC537" s="69"/>
    </row>
    <row r="538" spans="2:107" x14ac:dyDescent="0.3">
      <c r="B538" s="63">
        <v>46388</v>
      </c>
      <c r="C538" t="s">
        <v>443</v>
      </c>
      <c r="BU538" s="43"/>
      <c r="CZ538" s="88"/>
      <c r="DC538" s="69"/>
    </row>
    <row r="539" spans="2:107" x14ac:dyDescent="0.3">
      <c r="B539" s="63">
        <v>46419</v>
      </c>
      <c r="C539" t="s">
        <v>444</v>
      </c>
      <c r="BU539" s="43"/>
      <c r="CZ539" s="88"/>
      <c r="DC539" s="69"/>
    </row>
    <row r="540" spans="2:107" x14ac:dyDescent="0.3">
      <c r="B540" s="63">
        <v>46447</v>
      </c>
      <c r="C540" t="s">
        <v>445</v>
      </c>
      <c r="BU540" s="43"/>
      <c r="CZ540" s="88"/>
      <c r="DC540" s="69"/>
    </row>
    <row r="541" spans="2:107" x14ac:dyDescent="0.3">
      <c r="B541" s="63">
        <v>46478</v>
      </c>
      <c r="C541" t="s">
        <v>446</v>
      </c>
      <c r="BU541" s="43"/>
      <c r="CZ541" s="88"/>
      <c r="DC541" s="69"/>
    </row>
    <row r="542" spans="2:107" x14ac:dyDescent="0.3">
      <c r="B542" s="63">
        <v>46508</v>
      </c>
      <c r="C542" t="s">
        <v>447</v>
      </c>
      <c r="BU542" s="43"/>
      <c r="CZ542" s="88"/>
      <c r="DC542" s="69"/>
    </row>
    <row r="543" spans="2:107" x14ac:dyDescent="0.3">
      <c r="B543" s="63">
        <v>46539</v>
      </c>
      <c r="C543" t="s">
        <v>448</v>
      </c>
      <c r="BU543" s="43"/>
      <c r="CZ543" s="88"/>
      <c r="DC543" s="69"/>
    </row>
    <row r="544" spans="2:107" x14ac:dyDescent="0.3">
      <c r="B544" s="63">
        <v>46569</v>
      </c>
      <c r="C544" t="s">
        <v>462</v>
      </c>
      <c r="BU544" s="43"/>
      <c r="CZ544" s="88"/>
      <c r="DC544" s="69"/>
    </row>
    <row r="545" spans="2:107" x14ac:dyDescent="0.3">
      <c r="B545" s="63">
        <v>46600</v>
      </c>
      <c r="C545" t="s">
        <v>438</v>
      </c>
      <c r="BU545" s="43"/>
      <c r="CZ545" s="88"/>
      <c r="DC545" s="69"/>
    </row>
    <row r="546" spans="2:107" x14ac:dyDescent="0.3">
      <c r="B546" s="63">
        <v>46631</v>
      </c>
      <c r="C546" t="s">
        <v>439</v>
      </c>
      <c r="BU546" s="43"/>
      <c r="CZ546" s="88"/>
      <c r="DC546" s="69"/>
    </row>
    <row r="547" spans="2:107" x14ac:dyDescent="0.3">
      <c r="B547" s="63">
        <v>46661</v>
      </c>
      <c r="C547" t="s">
        <v>440</v>
      </c>
      <c r="BU547" s="43"/>
      <c r="CZ547" s="88"/>
      <c r="DC547" s="69"/>
    </row>
    <row r="548" spans="2:107" x14ac:dyDescent="0.3">
      <c r="B548" s="63">
        <v>46692</v>
      </c>
      <c r="C548" t="s">
        <v>441</v>
      </c>
      <c r="BU548" s="43"/>
      <c r="CZ548" s="88"/>
      <c r="DC548" s="69"/>
    </row>
    <row r="549" spans="2:107" x14ac:dyDescent="0.3">
      <c r="B549" s="63">
        <v>46722</v>
      </c>
      <c r="C549" t="s">
        <v>442</v>
      </c>
      <c r="BU549" s="43"/>
      <c r="CZ549" s="88"/>
      <c r="DC549" s="69"/>
    </row>
    <row r="550" spans="2:107" x14ac:dyDescent="0.3">
      <c r="B550" s="63">
        <v>46753</v>
      </c>
      <c r="C550" t="s">
        <v>443</v>
      </c>
      <c r="BU550" s="43"/>
      <c r="CZ550" s="88"/>
      <c r="DC550" s="69"/>
    </row>
    <row r="551" spans="2:107" x14ac:dyDescent="0.3">
      <c r="B551" s="63">
        <v>46784</v>
      </c>
      <c r="C551" t="s">
        <v>444</v>
      </c>
      <c r="BU551" s="43"/>
      <c r="CZ551" s="88"/>
      <c r="DC551" s="69"/>
    </row>
    <row r="552" spans="2:107" x14ac:dyDescent="0.3">
      <c r="B552" s="63">
        <v>46813</v>
      </c>
      <c r="C552" t="s">
        <v>445</v>
      </c>
      <c r="BU552" s="43"/>
      <c r="CZ552" s="88"/>
      <c r="DC552" s="69"/>
    </row>
    <row r="553" spans="2:107" x14ac:dyDescent="0.3">
      <c r="B553" s="63">
        <v>46844</v>
      </c>
      <c r="C553" t="s">
        <v>446</v>
      </c>
      <c r="BU553" s="43"/>
      <c r="CZ553" s="88"/>
      <c r="DC553" s="69"/>
    </row>
    <row r="554" spans="2:107" x14ac:dyDescent="0.3">
      <c r="B554" s="63">
        <v>46874</v>
      </c>
      <c r="C554" t="s">
        <v>447</v>
      </c>
      <c r="BU554" s="43"/>
      <c r="CZ554" s="88"/>
      <c r="DC554" s="69"/>
    </row>
    <row r="555" spans="2:107" x14ac:dyDescent="0.3">
      <c r="B555" s="63">
        <v>46905</v>
      </c>
      <c r="C555" t="s">
        <v>448</v>
      </c>
      <c r="DC555" s="69"/>
    </row>
    <row r="556" spans="2:107" x14ac:dyDescent="0.3">
      <c r="B556" s="63">
        <v>46935</v>
      </c>
      <c r="C556" t="s">
        <v>462</v>
      </c>
      <c r="DC556" s="69"/>
    </row>
    <row r="557" spans="2:107" x14ac:dyDescent="0.3">
      <c r="B557" s="63">
        <v>46966</v>
      </c>
      <c r="C557" t="s">
        <v>438</v>
      </c>
      <c r="DC557" s="69"/>
    </row>
    <row r="558" spans="2:107" x14ac:dyDescent="0.3">
      <c r="B558" s="63">
        <v>46997</v>
      </c>
      <c r="C558" t="s">
        <v>439</v>
      </c>
      <c r="DC558" s="69"/>
    </row>
    <row r="559" spans="2:107" x14ac:dyDescent="0.3">
      <c r="B559" s="63">
        <v>47027</v>
      </c>
      <c r="C559" t="s">
        <v>440</v>
      </c>
      <c r="DC559" s="69"/>
    </row>
    <row r="560" spans="2:107" x14ac:dyDescent="0.3">
      <c r="B560" s="63">
        <v>47058</v>
      </c>
      <c r="C560" t="s">
        <v>441</v>
      </c>
      <c r="DC560" s="69"/>
    </row>
    <row r="561" spans="2:107" x14ac:dyDescent="0.3">
      <c r="B561" s="63">
        <v>47088</v>
      </c>
      <c r="C561" t="s">
        <v>442</v>
      </c>
      <c r="DC561" s="69"/>
    </row>
    <row r="562" spans="2:107" x14ac:dyDescent="0.3">
      <c r="B562" s="63">
        <v>47119</v>
      </c>
      <c r="C562" t="s">
        <v>443</v>
      </c>
      <c r="DC562" s="69"/>
    </row>
    <row r="563" spans="2:107" x14ac:dyDescent="0.3">
      <c r="B563" s="63">
        <v>47150</v>
      </c>
      <c r="C563" t="s">
        <v>444</v>
      </c>
      <c r="DC563" s="69"/>
    </row>
    <row r="564" spans="2:107" x14ac:dyDescent="0.3">
      <c r="B564" s="63">
        <v>47178</v>
      </c>
      <c r="C564" t="s">
        <v>445</v>
      </c>
      <c r="DC564" s="69"/>
    </row>
    <row r="565" spans="2:107" x14ac:dyDescent="0.3">
      <c r="B565" s="63">
        <v>47209</v>
      </c>
      <c r="C565" t="s">
        <v>446</v>
      </c>
      <c r="DC565" s="69"/>
    </row>
    <row r="566" spans="2:107" x14ac:dyDescent="0.3">
      <c r="B566" s="63">
        <v>47239</v>
      </c>
      <c r="C566" t="s">
        <v>447</v>
      </c>
      <c r="DC566" s="69"/>
    </row>
    <row r="567" spans="2:107" x14ac:dyDescent="0.3">
      <c r="B567" s="63">
        <v>47270</v>
      </c>
      <c r="C567" t="s">
        <v>448</v>
      </c>
      <c r="DC567" s="69"/>
    </row>
    <row r="568" spans="2:107" x14ac:dyDescent="0.3">
      <c r="B568" s="63"/>
      <c r="DC568" s="69"/>
    </row>
    <row r="569" spans="2:107" x14ac:dyDescent="0.3">
      <c r="B569" s="47"/>
      <c r="DC569" s="69"/>
    </row>
    <row r="570" spans="2:107" x14ac:dyDescent="0.3">
      <c r="B570" s="27" t="s">
        <v>493</v>
      </c>
      <c r="D570" s="5">
        <f>SUM(D4:D519)</f>
        <v>27825.5</v>
      </c>
      <c r="E570" s="5">
        <f t="shared" ref="E570:BP570" si="1059">SUM(E4:E519)</f>
        <v>132026.5</v>
      </c>
      <c r="F570" s="5">
        <f t="shared" si="1059"/>
        <v>201591</v>
      </c>
      <c r="G570" s="5">
        <f t="shared" si="1059"/>
        <v>26376.5</v>
      </c>
      <c r="H570" s="5">
        <f t="shared" si="1059"/>
        <v>1182609.5</v>
      </c>
      <c r="I570" s="5">
        <f t="shared" si="1059"/>
        <v>162998</v>
      </c>
      <c r="J570" s="5">
        <f t="shared" si="1059"/>
        <v>27001</v>
      </c>
      <c r="K570" s="5">
        <f t="shared" si="1059"/>
        <v>5958.5</v>
      </c>
      <c r="L570" s="5">
        <f t="shared" si="1059"/>
        <v>176546</v>
      </c>
      <c r="M570" s="5">
        <f t="shared" si="1059"/>
        <v>80860</v>
      </c>
      <c r="N570" s="5">
        <f t="shared" si="1059"/>
        <v>89134.5</v>
      </c>
      <c r="O570" s="5">
        <f t="shared" si="1059"/>
        <v>214952.5</v>
      </c>
      <c r="P570" s="5">
        <f t="shared" si="1059"/>
        <v>117730.5</v>
      </c>
      <c r="Q570" s="5">
        <f t="shared" si="1059"/>
        <v>44982</v>
      </c>
      <c r="R570" s="5">
        <f t="shared" si="1059"/>
        <v>34433.5</v>
      </c>
      <c r="S570" s="5">
        <f t="shared" si="1059"/>
        <v>45972.5</v>
      </c>
      <c r="T570" s="5">
        <f t="shared" si="1059"/>
        <v>22038</v>
      </c>
      <c r="U570" s="5">
        <f t="shared" si="1059"/>
        <v>33894.5</v>
      </c>
      <c r="V570" s="5">
        <f t="shared" si="1059"/>
        <v>12791.5</v>
      </c>
      <c r="W570" s="5">
        <f t="shared" si="1059"/>
        <v>45867</v>
      </c>
      <c r="X570" s="5">
        <f t="shared" si="1059"/>
        <v>57015</v>
      </c>
      <c r="Y570" s="5">
        <f t="shared" si="1059"/>
        <v>93179</v>
      </c>
      <c r="Z570" s="5">
        <f t="shared" si="1059"/>
        <v>74129.5</v>
      </c>
      <c r="AA570" s="5">
        <f t="shared" si="1059"/>
        <v>14765</v>
      </c>
      <c r="AB570" s="5">
        <f t="shared" si="1059"/>
        <v>57583</v>
      </c>
      <c r="AC570" s="5">
        <f t="shared" si="1059"/>
        <v>118443</v>
      </c>
      <c r="AD570" s="5">
        <f t="shared" si="1059"/>
        <v>26433.5</v>
      </c>
      <c r="AE570" s="5">
        <f t="shared" si="1059"/>
        <v>114352</v>
      </c>
      <c r="AF570" s="5">
        <f t="shared" si="1059"/>
        <v>13929.5</v>
      </c>
      <c r="AG570" s="5">
        <f t="shared" si="1059"/>
        <v>50056</v>
      </c>
      <c r="AH570" s="5">
        <f t="shared" si="1059"/>
        <v>46542</v>
      </c>
      <c r="AI570" s="5">
        <f t="shared" si="1059"/>
        <v>107050</v>
      </c>
      <c r="AJ570" s="5">
        <f t="shared" si="1059"/>
        <v>76525.5</v>
      </c>
      <c r="AK570" s="5">
        <f t="shared" si="1059"/>
        <v>21665.5</v>
      </c>
      <c r="AL570" s="5">
        <f t="shared" si="1059"/>
        <v>74369.5</v>
      </c>
      <c r="AM570" s="5">
        <f t="shared" si="1059"/>
        <v>42892</v>
      </c>
      <c r="AN570" s="5">
        <f t="shared" si="1059"/>
        <v>677621</v>
      </c>
      <c r="AO570" s="5">
        <f t="shared" si="1059"/>
        <v>67165.5</v>
      </c>
      <c r="AP570" s="5">
        <f t="shared" si="1059"/>
        <v>7313</v>
      </c>
      <c r="AQ570" s="5">
        <f t="shared" si="1059"/>
        <v>31295.5</v>
      </c>
      <c r="AR570" s="5">
        <f t="shared" si="1059"/>
        <v>18716.5</v>
      </c>
      <c r="AS570" s="5">
        <f t="shared" si="1059"/>
        <v>48996.5</v>
      </c>
      <c r="AT570" s="5">
        <f t="shared" si="1059"/>
        <v>270422</v>
      </c>
      <c r="AU570" s="5">
        <f t="shared" si="1059"/>
        <v>101171.5</v>
      </c>
      <c r="AV570" s="5">
        <f t="shared" si="1059"/>
        <v>8187</v>
      </c>
      <c r="AW570" s="5">
        <f t="shared" si="1059"/>
        <v>90412</v>
      </c>
      <c r="AX570" s="5">
        <f t="shared" si="1059"/>
        <v>135943.5</v>
      </c>
      <c r="AY570" s="5">
        <f t="shared" si="1059"/>
        <v>6913.5</v>
      </c>
      <c r="AZ570" s="5">
        <f t="shared" si="1059"/>
        <v>56919.5</v>
      </c>
      <c r="BA570" s="5">
        <f t="shared" si="1059"/>
        <v>26633</v>
      </c>
      <c r="BB570" s="5">
        <f t="shared" si="1059"/>
        <v>9531</v>
      </c>
      <c r="BC570" s="5">
        <f t="shared" si="1059"/>
        <v>5753</v>
      </c>
      <c r="BD570" s="5">
        <f t="shared" si="1059"/>
        <v>34068.5</v>
      </c>
      <c r="BE570" s="5">
        <f t="shared" si="1059"/>
        <v>187</v>
      </c>
      <c r="BF570" s="5">
        <f t="shared" si="1059"/>
        <v>49</v>
      </c>
      <c r="BG570" s="5">
        <f t="shared" si="1059"/>
        <v>129.5</v>
      </c>
      <c r="BH570" s="5">
        <f t="shared" si="1059"/>
        <v>437.5</v>
      </c>
      <c r="BI570" s="5">
        <f t="shared" si="1059"/>
        <v>9708</v>
      </c>
      <c r="BJ570" s="5">
        <f t="shared" si="1059"/>
        <v>91</v>
      </c>
      <c r="BK570" s="5">
        <f t="shared" si="1059"/>
        <v>1985.5</v>
      </c>
      <c r="BL570" s="5">
        <f t="shared" si="1059"/>
        <v>777</v>
      </c>
      <c r="BM570" s="5">
        <f t="shared" si="1059"/>
        <v>60.5</v>
      </c>
      <c r="BN570" s="5">
        <f t="shared" si="1059"/>
        <v>92</v>
      </c>
      <c r="BO570" s="5">
        <f t="shared" si="1059"/>
        <v>59106.5</v>
      </c>
      <c r="BP570" s="5">
        <f t="shared" si="1059"/>
        <v>40292.5</v>
      </c>
      <c r="BQ570" s="5">
        <f t="shared" ref="BQ570" si="1060">SUM(BQ4:BQ519)</f>
        <v>216635</v>
      </c>
      <c r="CK570"/>
      <c r="CL570"/>
      <c r="CM570"/>
      <c r="CN570"/>
      <c r="CO570"/>
      <c r="CP570"/>
      <c r="CQ570"/>
      <c r="CR570"/>
      <c r="CS570"/>
      <c r="CT570"/>
      <c r="DC570" s="69"/>
    </row>
    <row r="571" spans="2:107" x14ac:dyDescent="0.3">
      <c r="D571">
        <f t="shared" ref="D571:AI571" si="1061">IF(D570=MAX($D570:$BB570),D3,0)</f>
        <v>0</v>
      </c>
      <c r="E571">
        <f t="shared" si="1061"/>
        <v>0</v>
      </c>
      <c r="F571">
        <f t="shared" si="1061"/>
        <v>0</v>
      </c>
      <c r="G571">
        <f t="shared" si="1061"/>
        <v>0</v>
      </c>
      <c r="H571" t="str">
        <f t="shared" si="1061"/>
        <v>CALIFORNIA</v>
      </c>
      <c r="I571">
        <f t="shared" si="1061"/>
        <v>0</v>
      </c>
      <c r="J571">
        <f t="shared" si="1061"/>
        <v>0</v>
      </c>
      <c r="K571">
        <f t="shared" si="1061"/>
        <v>0</v>
      </c>
      <c r="L571">
        <f t="shared" si="1061"/>
        <v>0</v>
      </c>
      <c r="M571">
        <f t="shared" si="1061"/>
        <v>0</v>
      </c>
      <c r="N571">
        <f t="shared" si="1061"/>
        <v>0</v>
      </c>
      <c r="O571">
        <f t="shared" si="1061"/>
        <v>0</v>
      </c>
      <c r="P571">
        <f t="shared" si="1061"/>
        <v>0</v>
      </c>
      <c r="Q571">
        <f t="shared" si="1061"/>
        <v>0</v>
      </c>
      <c r="R571">
        <f t="shared" si="1061"/>
        <v>0</v>
      </c>
      <c r="S571">
        <f t="shared" si="1061"/>
        <v>0</v>
      </c>
      <c r="T571">
        <f t="shared" si="1061"/>
        <v>0</v>
      </c>
      <c r="U571">
        <f t="shared" si="1061"/>
        <v>0</v>
      </c>
      <c r="V571">
        <f t="shared" si="1061"/>
        <v>0</v>
      </c>
      <c r="W571">
        <f t="shared" si="1061"/>
        <v>0</v>
      </c>
      <c r="X571">
        <f t="shared" si="1061"/>
        <v>0</v>
      </c>
      <c r="Y571">
        <f t="shared" si="1061"/>
        <v>0</v>
      </c>
      <c r="Z571">
        <f t="shared" si="1061"/>
        <v>0</v>
      </c>
      <c r="AA571">
        <f t="shared" si="1061"/>
        <v>0</v>
      </c>
      <c r="AB571">
        <f t="shared" si="1061"/>
        <v>0</v>
      </c>
      <c r="AC571">
        <f t="shared" si="1061"/>
        <v>0</v>
      </c>
      <c r="AD571">
        <f t="shared" si="1061"/>
        <v>0</v>
      </c>
      <c r="AE571">
        <f t="shared" si="1061"/>
        <v>0</v>
      </c>
      <c r="AF571">
        <f t="shared" si="1061"/>
        <v>0</v>
      </c>
      <c r="AG571">
        <f t="shared" si="1061"/>
        <v>0</v>
      </c>
      <c r="AH571">
        <f t="shared" si="1061"/>
        <v>0</v>
      </c>
      <c r="AI571">
        <f t="shared" si="1061"/>
        <v>0</v>
      </c>
      <c r="AJ571">
        <f t="shared" ref="AJ571:BB571" si="1062">IF(AJ570=MAX($D570:$BB570),AJ3,0)</f>
        <v>0</v>
      </c>
      <c r="AK571">
        <f t="shared" si="1062"/>
        <v>0</v>
      </c>
      <c r="AL571">
        <f t="shared" si="1062"/>
        <v>0</v>
      </c>
      <c r="AM571">
        <f t="shared" si="1062"/>
        <v>0</v>
      </c>
      <c r="AN571">
        <f t="shared" si="1062"/>
        <v>0</v>
      </c>
      <c r="AO571">
        <f t="shared" si="1062"/>
        <v>0</v>
      </c>
      <c r="AP571">
        <f t="shared" si="1062"/>
        <v>0</v>
      </c>
      <c r="AQ571">
        <f t="shared" si="1062"/>
        <v>0</v>
      </c>
      <c r="AR571">
        <f t="shared" si="1062"/>
        <v>0</v>
      </c>
      <c r="AS571">
        <f t="shared" si="1062"/>
        <v>0</v>
      </c>
      <c r="AT571">
        <f t="shared" si="1062"/>
        <v>0</v>
      </c>
      <c r="AU571">
        <f t="shared" si="1062"/>
        <v>0</v>
      </c>
      <c r="AV571">
        <f t="shared" si="1062"/>
        <v>0</v>
      </c>
      <c r="AW571">
        <f t="shared" si="1062"/>
        <v>0</v>
      </c>
      <c r="AX571">
        <f t="shared" si="1062"/>
        <v>0</v>
      </c>
      <c r="AY571">
        <f t="shared" si="1062"/>
        <v>0</v>
      </c>
      <c r="AZ571">
        <f t="shared" si="1062"/>
        <v>0</v>
      </c>
      <c r="BA571">
        <f t="shared" si="1062"/>
        <v>0</v>
      </c>
      <c r="BB571">
        <f t="shared" si="1062"/>
        <v>0</v>
      </c>
      <c r="CK571"/>
      <c r="CL571"/>
      <c r="CM571"/>
      <c r="CN571"/>
      <c r="CO571"/>
      <c r="CP571"/>
      <c r="CQ571"/>
      <c r="CR571"/>
      <c r="CS571"/>
      <c r="CT571"/>
      <c r="DC571" s="69"/>
    </row>
    <row r="572" spans="2:107" x14ac:dyDescent="0.3">
      <c r="DC572"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6" zoomScaleNormal="100" zoomScaleSheetLayoutView="70" workbookViewId="0">
      <selection activeCell="A42" sqref="A42"/>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+Charts'!$C$485</f>
        <v>August</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+Charts'!D$485</f>
        <v>102</v>
      </c>
      <c r="D5" s="170">
        <f>'From State&amp;Country +Charts'!D$473</f>
        <v>90</v>
      </c>
      <c r="E5" s="170">
        <f t="shared" ref="E5:E56" si="0">C5-D5</f>
        <v>12</v>
      </c>
      <c r="F5" s="165">
        <f>IFERROR((E5/D5),1)</f>
        <v>0.13333333333333333</v>
      </c>
      <c r="G5" s="155"/>
      <c r="I5" s="72"/>
      <c r="L5" s="73"/>
    </row>
    <row r="6" spans="2:12" ht="16.8" x14ac:dyDescent="0.3">
      <c r="B6" s="159" t="s">
        <v>42</v>
      </c>
      <c r="C6" s="170">
        <f>'From State&amp;Country +Charts'!E$485</f>
        <v>247</v>
      </c>
      <c r="D6" s="170">
        <f>'From State&amp;Country +Charts'!E$473</f>
        <v>221</v>
      </c>
      <c r="E6" s="170">
        <f t="shared" si="0"/>
        <v>26</v>
      </c>
      <c r="F6" s="165">
        <f t="shared" ref="F6:F56" si="1">IFERROR((E6/D6),1)</f>
        <v>0.11764705882352941</v>
      </c>
      <c r="G6" s="155"/>
      <c r="I6" s="72"/>
      <c r="L6" s="73"/>
    </row>
    <row r="7" spans="2:12" ht="16.8" x14ac:dyDescent="0.3">
      <c r="B7" s="159" t="s">
        <v>43</v>
      </c>
      <c r="C7" s="170">
        <f>'From State&amp;Country +Charts'!F$485</f>
        <v>784</v>
      </c>
      <c r="D7" s="170">
        <f>'From State&amp;Country +Charts'!F$473</f>
        <v>716</v>
      </c>
      <c r="E7" s="170">
        <f t="shared" si="0"/>
        <v>68</v>
      </c>
      <c r="F7" s="165">
        <f t="shared" si="1"/>
        <v>9.4972067039106142E-2</v>
      </c>
      <c r="G7" s="155"/>
      <c r="I7" s="72"/>
      <c r="L7" s="73"/>
    </row>
    <row r="8" spans="2:12" ht="16.8" x14ac:dyDescent="0.3">
      <c r="B8" s="159" t="s">
        <v>44</v>
      </c>
      <c r="C8" s="170">
        <f>'From State&amp;Country +Charts'!G$485</f>
        <v>82</v>
      </c>
      <c r="D8" s="170">
        <f>'From State&amp;Country +Charts'!G$473</f>
        <v>65</v>
      </c>
      <c r="E8" s="170">
        <f t="shared" si="0"/>
        <v>17</v>
      </c>
      <c r="F8" s="165">
        <f t="shared" si="1"/>
        <v>0.26153846153846155</v>
      </c>
      <c r="G8" s="155"/>
      <c r="I8" s="72"/>
      <c r="L8" s="73"/>
    </row>
    <row r="9" spans="2:12" ht="16.8" x14ac:dyDescent="0.3">
      <c r="B9" s="159" t="s">
        <v>45</v>
      </c>
      <c r="C9" s="170">
        <f>'From State&amp;Country +Charts'!H$485</f>
        <v>3844</v>
      </c>
      <c r="D9" s="170">
        <f>'From State&amp;Country +Charts'!H$473</f>
        <v>4105</v>
      </c>
      <c r="E9" s="170">
        <f t="shared" si="0"/>
        <v>-261</v>
      </c>
      <c r="F9" s="165">
        <f t="shared" si="1"/>
        <v>-6.3580998781973208E-2</v>
      </c>
      <c r="G9" s="155"/>
      <c r="I9" s="72"/>
      <c r="L9" s="73"/>
    </row>
    <row r="10" spans="2:12" ht="16.8" x14ac:dyDescent="0.3">
      <c r="B10" s="159" t="s">
        <v>46</v>
      </c>
      <c r="C10" s="170">
        <f>'From State&amp;Country +Charts'!I$485</f>
        <v>641</v>
      </c>
      <c r="D10" s="170">
        <f>'From State&amp;Country +Charts'!I$473</f>
        <v>644</v>
      </c>
      <c r="E10" s="170">
        <f t="shared" si="0"/>
        <v>-3</v>
      </c>
      <c r="F10" s="165">
        <f t="shared" si="1"/>
        <v>-4.658385093167702E-3</v>
      </c>
      <c r="G10" s="155"/>
      <c r="I10" s="72"/>
      <c r="L10" s="73"/>
    </row>
    <row r="11" spans="2:12" ht="16.8" x14ac:dyDescent="0.3">
      <c r="B11" s="159" t="s">
        <v>47</v>
      </c>
      <c r="C11" s="170">
        <f>'From State&amp;Country +Charts'!J$485</f>
        <v>84</v>
      </c>
      <c r="D11" s="170">
        <f>'From State&amp;Country +Charts'!J$473</f>
        <v>113</v>
      </c>
      <c r="E11" s="170">
        <f t="shared" si="0"/>
        <v>-29</v>
      </c>
      <c r="F11" s="165">
        <f t="shared" si="1"/>
        <v>-0.25663716814159293</v>
      </c>
      <c r="G11" s="155"/>
      <c r="I11" s="72"/>
      <c r="L11" s="73"/>
    </row>
    <row r="12" spans="2:12" ht="16.8" x14ac:dyDescent="0.3">
      <c r="B12" s="159" t="s">
        <v>48</v>
      </c>
      <c r="C12" s="170">
        <f>'From State&amp;Country +Charts'!K$485</f>
        <v>29</v>
      </c>
      <c r="D12" s="170">
        <f>'From State&amp;Country +Charts'!K$473</f>
        <v>18</v>
      </c>
      <c r="E12" s="170">
        <f t="shared" si="0"/>
        <v>11</v>
      </c>
      <c r="F12" s="165">
        <f t="shared" si="1"/>
        <v>0.61111111111111116</v>
      </c>
      <c r="G12" s="155"/>
      <c r="I12" s="72"/>
      <c r="L12" s="73"/>
    </row>
    <row r="13" spans="2:12" ht="16.8" x14ac:dyDescent="0.3">
      <c r="B13" s="159" t="s">
        <v>49</v>
      </c>
      <c r="C13" s="170">
        <f>'From State&amp;Country +Charts'!L$485</f>
        <v>792</v>
      </c>
      <c r="D13" s="170">
        <f>'From State&amp;Country +Charts'!L$473</f>
        <v>728</v>
      </c>
      <c r="E13" s="170">
        <f t="shared" si="0"/>
        <v>64</v>
      </c>
      <c r="F13" s="165">
        <f t="shared" si="1"/>
        <v>8.7912087912087919E-2</v>
      </c>
      <c r="G13" s="155"/>
      <c r="I13" s="72"/>
      <c r="L13" s="73"/>
    </row>
    <row r="14" spans="2:12" ht="16.8" x14ac:dyDescent="0.3">
      <c r="B14" s="159" t="s">
        <v>50</v>
      </c>
      <c r="C14" s="170">
        <f>'From State&amp;Country +Charts'!M$485</f>
        <v>341</v>
      </c>
      <c r="D14" s="170">
        <f>'From State&amp;Country +Charts'!M$473</f>
        <v>332</v>
      </c>
      <c r="E14" s="170">
        <f t="shared" si="0"/>
        <v>9</v>
      </c>
      <c r="F14" s="165">
        <f t="shared" si="1"/>
        <v>2.710843373493976E-2</v>
      </c>
      <c r="G14" s="155"/>
      <c r="I14" s="72"/>
      <c r="L14" s="73"/>
    </row>
    <row r="15" spans="2:12" ht="16.8" x14ac:dyDescent="0.3">
      <c r="B15" s="159" t="s">
        <v>51</v>
      </c>
      <c r="C15" s="170">
        <f>'From State&amp;Country +Charts'!N$485</f>
        <v>286</v>
      </c>
      <c r="D15" s="170">
        <f>'From State&amp;Country +Charts'!N$473</f>
        <v>320</v>
      </c>
      <c r="E15" s="170">
        <f t="shared" si="0"/>
        <v>-34</v>
      </c>
      <c r="F15" s="165">
        <f t="shared" si="1"/>
        <v>-0.10625</v>
      </c>
      <c r="G15" s="155"/>
      <c r="I15" s="72"/>
      <c r="L15" s="73"/>
    </row>
    <row r="16" spans="2:12" ht="16.8" x14ac:dyDescent="0.3">
      <c r="B16" s="159" t="s">
        <v>52</v>
      </c>
      <c r="C16" s="170">
        <f>'From State&amp;Country +Charts'!O$485</f>
        <v>577</v>
      </c>
      <c r="D16" s="170">
        <f>'From State&amp;Country +Charts'!O$473</f>
        <v>556</v>
      </c>
      <c r="E16" s="170">
        <f t="shared" si="0"/>
        <v>21</v>
      </c>
      <c r="F16" s="165">
        <f t="shared" si="1"/>
        <v>3.7769784172661872E-2</v>
      </c>
      <c r="G16" s="155"/>
      <c r="I16" s="72"/>
      <c r="L16" s="73"/>
    </row>
    <row r="17" spans="2:12" ht="16.8" x14ac:dyDescent="0.3">
      <c r="B17" s="159" t="s">
        <v>53</v>
      </c>
      <c r="C17" s="170">
        <f>'From State&amp;Country +Charts'!P$485</f>
        <v>402</v>
      </c>
      <c r="D17" s="170">
        <f>'From State&amp;Country +Charts'!P$473</f>
        <v>462</v>
      </c>
      <c r="E17" s="170">
        <f t="shared" si="0"/>
        <v>-60</v>
      </c>
      <c r="F17" s="165">
        <f t="shared" si="1"/>
        <v>-0.12987012987012986</v>
      </c>
      <c r="G17" s="155"/>
      <c r="I17" s="72"/>
      <c r="L17" s="73"/>
    </row>
    <row r="18" spans="2:12" ht="16.8" x14ac:dyDescent="0.3">
      <c r="B18" s="159" t="s">
        <v>54</v>
      </c>
      <c r="C18" s="170">
        <f>'From State&amp;Country +Charts'!Q$485</f>
        <v>186</v>
      </c>
      <c r="D18" s="170">
        <f>'From State&amp;Country +Charts'!Q$473</f>
        <v>180</v>
      </c>
      <c r="E18" s="170">
        <f t="shared" si="0"/>
        <v>6</v>
      </c>
      <c r="F18" s="165">
        <f t="shared" si="1"/>
        <v>3.3333333333333333E-2</v>
      </c>
      <c r="G18" s="155"/>
      <c r="I18" s="72"/>
      <c r="L18" s="73"/>
    </row>
    <row r="19" spans="2:12" ht="16.8" x14ac:dyDescent="0.3">
      <c r="B19" s="159" t="s">
        <v>55</v>
      </c>
      <c r="C19" s="170">
        <f>'From State&amp;Country +Charts'!R$485</f>
        <v>114</v>
      </c>
      <c r="D19" s="170">
        <f>'From State&amp;Country +Charts'!R$473</f>
        <v>89</v>
      </c>
      <c r="E19" s="170">
        <f t="shared" si="0"/>
        <v>25</v>
      </c>
      <c r="F19" s="165">
        <f t="shared" si="1"/>
        <v>0.2808988764044944</v>
      </c>
      <c r="G19" s="155"/>
      <c r="I19" s="72"/>
      <c r="L19" s="73"/>
    </row>
    <row r="20" spans="2:12" ht="16.8" x14ac:dyDescent="0.3">
      <c r="B20" s="159" t="s">
        <v>56</v>
      </c>
      <c r="C20" s="170">
        <f>'From State&amp;Country +Charts'!S$485</f>
        <v>122</v>
      </c>
      <c r="D20" s="170">
        <f>'From State&amp;Country +Charts'!S$473</f>
        <v>127</v>
      </c>
      <c r="E20" s="170">
        <f t="shared" si="0"/>
        <v>-5</v>
      </c>
      <c r="F20" s="165">
        <f t="shared" si="1"/>
        <v>-3.937007874015748E-2</v>
      </c>
      <c r="G20" s="155"/>
      <c r="I20" s="72"/>
      <c r="L20" s="73"/>
    </row>
    <row r="21" spans="2:12" ht="16.8" x14ac:dyDescent="0.3">
      <c r="B21" s="159" t="s">
        <v>57</v>
      </c>
      <c r="C21" s="170">
        <f>'From State&amp;Country +Charts'!T$485</f>
        <v>67</v>
      </c>
      <c r="D21" s="170">
        <f>'From State&amp;Country +Charts'!T$473</f>
        <v>85</v>
      </c>
      <c r="E21" s="170">
        <f t="shared" si="0"/>
        <v>-18</v>
      </c>
      <c r="F21" s="165">
        <f t="shared" si="1"/>
        <v>-0.21176470588235294</v>
      </c>
      <c r="G21" s="155"/>
      <c r="I21" s="72"/>
      <c r="L21" s="73"/>
    </row>
    <row r="22" spans="2:12" ht="16.8" x14ac:dyDescent="0.3">
      <c r="B22" s="159" t="s">
        <v>58</v>
      </c>
      <c r="C22" s="170">
        <f>'From State&amp;Country +Charts'!U$485</f>
        <v>113</v>
      </c>
      <c r="D22" s="170">
        <f>'From State&amp;Country +Charts'!U$473</f>
        <v>90</v>
      </c>
      <c r="E22" s="170">
        <f t="shared" si="0"/>
        <v>23</v>
      </c>
      <c r="F22" s="165">
        <f t="shared" si="1"/>
        <v>0.25555555555555554</v>
      </c>
      <c r="G22" s="155"/>
      <c r="I22" s="72"/>
      <c r="L22" s="73"/>
    </row>
    <row r="23" spans="2:12" ht="16.8" x14ac:dyDescent="0.3">
      <c r="B23" s="159" t="s">
        <v>59</v>
      </c>
      <c r="C23" s="170">
        <f>'From State&amp;Country +Charts'!V$485</f>
        <v>37</v>
      </c>
      <c r="D23" s="170">
        <f>'From State&amp;Country +Charts'!V$473</f>
        <v>34</v>
      </c>
      <c r="E23" s="170">
        <f t="shared" si="0"/>
        <v>3</v>
      </c>
      <c r="F23" s="165">
        <f t="shared" si="1"/>
        <v>8.8235294117647065E-2</v>
      </c>
      <c r="G23" s="155"/>
      <c r="I23" s="72"/>
      <c r="L23" s="73"/>
    </row>
    <row r="24" spans="2:12" ht="16.8" x14ac:dyDescent="0.3">
      <c r="B24" s="159" t="s">
        <v>60</v>
      </c>
      <c r="C24" s="170">
        <f>'From State&amp;Country +Charts'!W$485</f>
        <v>182</v>
      </c>
      <c r="D24" s="170">
        <f>'From State&amp;Country +Charts'!W$473</f>
        <v>205</v>
      </c>
      <c r="E24" s="170">
        <f t="shared" si="0"/>
        <v>-23</v>
      </c>
      <c r="F24" s="165">
        <f t="shared" si="1"/>
        <v>-0.11219512195121951</v>
      </c>
      <c r="G24" s="155"/>
      <c r="I24" s="72"/>
      <c r="L24" s="73"/>
    </row>
    <row r="25" spans="2:12" ht="16.8" x14ac:dyDescent="0.3">
      <c r="B25" s="159" t="s">
        <v>61</v>
      </c>
      <c r="C25" s="170">
        <f>'From State&amp;Country +Charts'!X$485</f>
        <v>296</v>
      </c>
      <c r="D25" s="170">
        <f>'From State&amp;Country +Charts'!X$473</f>
        <v>300</v>
      </c>
      <c r="E25" s="170">
        <f t="shared" si="0"/>
        <v>-4</v>
      </c>
      <c r="F25" s="165">
        <f t="shared" si="1"/>
        <v>-1.3333333333333334E-2</v>
      </c>
      <c r="G25" s="155"/>
      <c r="I25" s="72"/>
      <c r="L25" s="73"/>
    </row>
    <row r="26" spans="2:12" ht="16.8" x14ac:dyDescent="0.3">
      <c r="B26" s="159" t="s">
        <v>62</v>
      </c>
      <c r="C26" s="170">
        <f>'From State&amp;Country +Charts'!Y$485</f>
        <v>294</v>
      </c>
      <c r="D26" s="170">
        <f>'From State&amp;Country +Charts'!Y$473</f>
        <v>241</v>
      </c>
      <c r="E26" s="170">
        <f t="shared" si="0"/>
        <v>53</v>
      </c>
      <c r="F26" s="165">
        <f t="shared" si="1"/>
        <v>0.21991701244813278</v>
      </c>
      <c r="G26" s="155"/>
      <c r="I26" s="72"/>
      <c r="L26" s="73"/>
    </row>
    <row r="27" spans="2:12" ht="16.8" x14ac:dyDescent="0.3">
      <c r="B27" s="159" t="s">
        <v>63</v>
      </c>
      <c r="C27" s="170">
        <f>'From State&amp;Country +Charts'!Z$485</f>
        <v>226</v>
      </c>
      <c r="D27" s="170">
        <f>'From State&amp;Country +Charts'!Z$473</f>
        <v>218</v>
      </c>
      <c r="E27" s="170">
        <f t="shared" si="0"/>
        <v>8</v>
      </c>
      <c r="F27" s="165">
        <f t="shared" si="1"/>
        <v>3.669724770642202E-2</v>
      </c>
      <c r="G27" s="155"/>
      <c r="I27" s="72"/>
      <c r="L27" s="73"/>
    </row>
    <row r="28" spans="2:12" ht="16.8" x14ac:dyDescent="0.3">
      <c r="B28" s="159" t="s">
        <v>64</v>
      </c>
      <c r="C28" s="170">
        <f>'From State&amp;Country +Charts'!AA$485</f>
        <v>38</v>
      </c>
      <c r="D28" s="170">
        <f>'From State&amp;Country +Charts'!AA$473</f>
        <v>33</v>
      </c>
      <c r="E28" s="170">
        <f t="shared" si="0"/>
        <v>5</v>
      </c>
      <c r="F28" s="165">
        <f t="shared" si="1"/>
        <v>0.15151515151515152</v>
      </c>
      <c r="G28" s="155"/>
      <c r="I28" s="72"/>
      <c r="L28" s="73"/>
    </row>
    <row r="29" spans="2:12" ht="16.8" x14ac:dyDescent="0.3">
      <c r="B29" s="159" t="s">
        <v>65</v>
      </c>
      <c r="C29" s="170">
        <f>'From State&amp;Country +Charts'!AB$485</f>
        <v>202</v>
      </c>
      <c r="D29" s="170">
        <f>'From State&amp;Country +Charts'!AB$473</f>
        <v>192</v>
      </c>
      <c r="E29" s="170">
        <f t="shared" si="0"/>
        <v>10</v>
      </c>
      <c r="F29" s="165">
        <f t="shared" si="1"/>
        <v>5.2083333333333336E-2</v>
      </c>
      <c r="G29" s="155"/>
      <c r="I29" s="72"/>
      <c r="L29" s="73"/>
    </row>
    <row r="30" spans="2:12" ht="16.8" x14ac:dyDescent="0.3">
      <c r="B30" s="159" t="s">
        <v>66</v>
      </c>
      <c r="C30" s="170">
        <f>'From State&amp;Country +Charts'!AC$485</f>
        <v>236</v>
      </c>
      <c r="D30" s="170">
        <f>'From State&amp;Country +Charts'!AC$473</f>
        <v>238</v>
      </c>
      <c r="E30" s="170">
        <f t="shared" si="0"/>
        <v>-2</v>
      </c>
      <c r="F30" s="165">
        <f t="shared" si="1"/>
        <v>-8.4033613445378148E-3</v>
      </c>
      <c r="G30" s="155"/>
      <c r="I30" s="72"/>
      <c r="L30" s="73"/>
    </row>
    <row r="31" spans="2:12" ht="16.8" x14ac:dyDescent="0.3">
      <c r="B31" s="159" t="s">
        <v>67</v>
      </c>
      <c r="C31" s="170">
        <f>'From State&amp;Country +Charts'!AD$485</f>
        <v>84</v>
      </c>
      <c r="D31" s="170">
        <f>'From State&amp;Country +Charts'!AD$473</f>
        <v>72</v>
      </c>
      <c r="E31" s="170">
        <f t="shared" si="0"/>
        <v>12</v>
      </c>
      <c r="F31" s="165">
        <f t="shared" si="1"/>
        <v>0.16666666666666666</v>
      </c>
      <c r="G31" s="155"/>
      <c r="I31" s="72"/>
      <c r="L31" s="73"/>
    </row>
    <row r="32" spans="2:12" ht="16.8" x14ac:dyDescent="0.3">
      <c r="B32" s="159" t="s">
        <v>68</v>
      </c>
      <c r="C32" s="170">
        <f>'From State&amp;Country +Charts'!AE$485</f>
        <v>402</v>
      </c>
      <c r="D32" s="170">
        <f>'From State&amp;Country +Charts'!AE$473</f>
        <v>372</v>
      </c>
      <c r="E32" s="170">
        <f t="shared" si="0"/>
        <v>30</v>
      </c>
      <c r="F32" s="165">
        <f t="shared" si="1"/>
        <v>8.0645161290322578E-2</v>
      </c>
      <c r="G32" s="155"/>
      <c r="I32" s="72"/>
      <c r="L32" s="73"/>
    </row>
    <row r="33" spans="2:12" ht="16.8" x14ac:dyDescent="0.3">
      <c r="B33" s="159" t="s">
        <v>69</v>
      </c>
      <c r="C33" s="170">
        <f>'From State&amp;Country +Charts'!AF$485</f>
        <v>49</v>
      </c>
      <c r="D33" s="170">
        <f>'From State&amp;Country +Charts'!AF$473</f>
        <v>57</v>
      </c>
      <c r="E33" s="170">
        <f t="shared" si="0"/>
        <v>-8</v>
      </c>
      <c r="F33" s="165">
        <f t="shared" si="1"/>
        <v>-0.14035087719298245</v>
      </c>
      <c r="G33" s="155"/>
      <c r="I33" s="72"/>
      <c r="L33" s="73"/>
    </row>
    <row r="34" spans="2:12" ht="16.8" x14ac:dyDescent="0.3">
      <c r="B34" s="159" t="s">
        <v>70</v>
      </c>
      <c r="C34" s="170">
        <f>'From State&amp;Country +Charts'!AG$485</f>
        <v>211</v>
      </c>
      <c r="D34" s="170">
        <f>'From State&amp;Country +Charts'!AG$473</f>
        <v>221</v>
      </c>
      <c r="E34" s="170">
        <f t="shared" si="0"/>
        <v>-10</v>
      </c>
      <c r="F34" s="165">
        <f t="shared" si="1"/>
        <v>-4.5248868778280542E-2</v>
      </c>
      <c r="G34" s="155"/>
      <c r="I34" s="72"/>
      <c r="L34" s="73"/>
    </row>
    <row r="35" spans="2:12" ht="16.8" x14ac:dyDescent="0.3">
      <c r="B35" s="159" t="s">
        <v>71</v>
      </c>
      <c r="C35" s="170">
        <f>'From State&amp;Country +Charts'!AH$485</f>
        <v>121</v>
      </c>
      <c r="D35" s="170">
        <f>'From State&amp;Country +Charts'!AH$473</f>
        <v>130</v>
      </c>
      <c r="E35" s="170">
        <f t="shared" si="0"/>
        <v>-9</v>
      </c>
      <c r="F35" s="165">
        <f t="shared" si="1"/>
        <v>-6.9230769230769235E-2</v>
      </c>
      <c r="G35" s="155"/>
      <c r="I35" s="72"/>
      <c r="L35" s="73"/>
    </row>
    <row r="36" spans="2:12" ht="16.8" x14ac:dyDescent="0.3">
      <c r="B36" s="159" t="s">
        <v>72</v>
      </c>
      <c r="C36" s="170">
        <f>'From State&amp;Country +Charts'!AI$485</f>
        <v>421</v>
      </c>
      <c r="D36" s="170">
        <f>'From State&amp;Country +Charts'!AI$473</f>
        <v>429</v>
      </c>
      <c r="E36" s="170">
        <f t="shared" si="0"/>
        <v>-8</v>
      </c>
      <c r="F36" s="165">
        <f t="shared" si="1"/>
        <v>-1.8648018648018648E-2</v>
      </c>
      <c r="G36" s="155"/>
      <c r="I36" s="72"/>
      <c r="L36" s="73"/>
    </row>
    <row r="37" spans="2:12" ht="16.8" x14ac:dyDescent="0.3">
      <c r="B37" s="159" t="s">
        <v>73</v>
      </c>
      <c r="C37" s="170">
        <f>'From State&amp;Country +Charts'!AJ$485</f>
        <v>338</v>
      </c>
      <c r="D37" s="170">
        <f>'From State&amp;Country +Charts'!AJ$473</f>
        <v>311</v>
      </c>
      <c r="E37" s="170">
        <f t="shared" si="0"/>
        <v>27</v>
      </c>
      <c r="F37" s="165">
        <f t="shared" si="1"/>
        <v>8.6816720257234734E-2</v>
      </c>
      <c r="G37" s="155"/>
      <c r="I37" s="72"/>
      <c r="L37" s="73"/>
    </row>
    <row r="38" spans="2:12" ht="16.8" x14ac:dyDescent="0.3">
      <c r="B38" s="159" t="s">
        <v>74</v>
      </c>
      <c r="C38" s="170">
        <f>'From State&amp;Country +Charts'!AK$485</f>
        <v>49</v>
      </c>
      <c r="D38" s="170">
        <f>'From State&amp;Country +Charts'!AK$473</f>
        <v>49</v>
      </c>
      <c r="E38" s="170">
        <f t="shared" si="0"/>
        <v>0</v>
      </c>
      <c r="F38" s="165">
        <f t="shared" si="1"/>
        <v>0</v>
      </c>
      <c r="G38" s="155"/>
      <c r="I38" s="72"/>
      <c r="L38" s="73"/>
    </row>
    <row r="39" spans="2:12" ht="16.8" x14ac:dyDescent="0.3">
      <c r="B39" s="159" t="s">
        <v>75</v>
      </c>
      <c r="C39" s="170">
        <f>'From State&amp;Country +Charts'!AL$485</f>
        <v>270</v>
      </c>
      <c r="D39" s="170">
        <f>'From State&amp;Country +Charts'!AL$473</f>
        <v>260</v>
      </c>
      <c r="E39" s="170">
        <f t="shared" si="0"/>
        <v>10</v>
      </c>
      <c r="F39" s="165">
        <f t="shared" si="1"/>
        <v>3.8461538461538464E-2</v>
      </c>
      <c r="G39" s="155"/>
      <c r="I39" s="72"/>
      <c r="L39" s="73"/>
    </row>
    <row r="40" spans="2:12" ht="16.8" x14ac:dyDescent="0.3">
      <c r="B40" s="159" t="s">
        <v>76</v>
      </c>
      <c r="C40" s="170">
        <f>'From State&amp;Country +Charts'!AM$485</f>
        <v>111</v>
      </c>
      <c r="D40" s="170">
        <f>'From State&amp;Country +Charts'!AM$473</f>
        <v>116</v>
      </c>
      <c r="E40" s="170">
        <f t="shared" si="0"/>
        <v>-5</v>
      </c>
      <c r="F40" s="165">
        <f t="shared" si="1"/>
        <v>-4.3103448275862072E-2</v>
      </c>
      <c r="G40" s="155"/>
      <c r="I40" s="72"/>
      <c r="L40" s="73"/>
    </row>
    <row r="41" spans="2:12" ht="16.8" x14ac:dyDescent="0.3">
      <c r="B41" s="159" t="s">
        <v>77</v>
      </c>
      <c r="C41" s="170">
        <f>'From State&amp;Country +Charts'!AN$485</f>
        <v>1873</v>
      </c>
      <c r="D41" s="170">
        <f>'From State&amp;Country +Charts'!AN$473</f>
        <v>1854</v>
      </c>
      <c r="E41" s="170">
        <f t="shared" si="0"/>
        <v>19</v>
      </c>
      <c r="F41" s="165">
        <f t="shared" si="1"/>
        <v>1.0248112189859764E-2</v>
      </c>
      <c r="G41" s="155"/>
      <c r="I41" s="72"/>
      <c r="L41" s="73"/>
    </row>
    <row r="42" spans="2:12" ht="16.8" x14ac:dyDescent="0.3">
      <c r="B42" s="159" t="s">
        <v>78</v>
      </c>
      <c r="C42" s="170">
        <f>'From State&amp;Country +Charts'!AO$485</f>
        <v>293</v>
      </c>
      <c r="D42" s="170">
        <f>'From State&amp;Country +Charts'!AO$473</f>
        <v>280</v>
      </c>
      <c r="E42" s="170">
        <f t="shared" si="0"/>
        <v>13</v>
      </c>
      <c r="F42" s="165">
        <f t="shared" si="1"/>
        <v>4.642857142857143E-2</v>
      </c>
      <c r="G42" s="155"/>
      <c r="I42" s="72"/>
      <c r="L42" s="73"/>
    </row>
    <row r="43" spans="2:12" ht="16.8" x14ac:dyDescent="0.3">
      <c r="B43" s="159" t="s">
        <v>79</v>
      </c>
      <c r="C43" s="170">
        <f>'From State&amp;Country +Charts'!AP$485</f>
        <v>20</v>
      </c>
      <c r="D43" s="170">
        <f>'From State&amp;Country +Charts'!AP$473</f>
        <v>24</v>
      </c>
      <c r="E43" s="170">
        <f t="shared" si="0"/>
        <v>-4</v>
      </c>
      <c r="F43" s="165">
        <f t="shared" si="1"/>
        <v>-0.16666666666666666</v>
      </c>
      <c r="G43" s="155"/>
      <c r="I43" s="72"/>
      <c r="L43" s="73"/>
    </row>
    <row r="44" spans="2:12" ht="16.8" x14ac:dyDescent="0.3">
      <c r="B44" s="159" t="s">
        <v>80</v>
      </c>
      <c r="C44" s="170">
        <f>'From State&amp;Country +Charts'!AQ$485</f>
        <v>112</v>
      </c>
      <c r="D44" s="170">
        <f>'From State&amp;Country +Charts'!AQ$473</f>
        <v>117</v>
      </c>
      <c r="E44" s="170">
        <f t="shared" si="0"/>
        <v>-5</v>
      </c>
      <c r="F44" s="165">
        <f t="shared" si="1"/>
        <v>-4.2735042735042736E-2</v>
      </c>
      <c r="G44" s="155"/>
      <c r="I44" s="72"/>
      <c r="L44" s="73"/>
    </row>
    <row r="45" spans="2:12" ht="16.8" x14ac:dyDescent="0.3">
      <c r="B45" s="159" t="s">
        <v>81</v>
      </c>
      <c r="C45" s="170">
        <f>'From State&amp;Country +Charts'!AR$485</f>
        <v>45</v>
      </c>
      <c r="D45" s="170">
        <f>'From State&amp;Country +Charts'!AR$473</f>
        <v>30</v>
      </c>
      <c r="E45" s="170">
        <f t="shared" si="0"/>
        <v>15</v>
      </c>
      <c r="F45" s="165">
        <f t="shared" si="1"/>
        <v>0.5</v>
      </c>
      <c r="G45" s="155"/>
      <c r="I45" s="72"/>
      <c r="L45" s="73"/>
    </row>
    <row r="46" spans="2:12" ht="16.8" x14ac:dyDescent="0.3">
      <c r="B46" s="159" t="s">
        <v>82</v>
      </c>
      <c r="C46" s="170">
        <f>'From State&amp;Country +Charts'!AS$485</f>
        <v>189</v>
      </c>
      <c r="D46" s="170">
        <f>'From State&amp;Country +Charts'!AS$473</f>
        <v>181</v>
      </c>
      <c r="E46" s="170">
        <f t="shared" si="0"/>
        <v>8</v>
      </c>
      <c r="F46" s="165">
        <f t="shared" si="1"/>
        <v>4.4198895027624308E-2</v>
      </c>
      <c r="G46" s="155"/>
      <c r="I46" s="72"/>
      <c r="L46" s="73"/>
    </row>
    <row r="47" spans="2:12" ht="16.8" x14ac:dyDescent="0.3">
      <c r="B47" s="159" t="s">
        <v>83</v>
      </c>
      <c r="C47" s="170">
        <f>'From State&amp;Country +Charts'!AT$485</f>
        <v>1170</v>
      </c>
      <c r="D47" s="170">
        <f>'From State&amp;Country +Charts'!AT$473</f>
        <v>1063</v>
      </c>
      <c r="E47" s="170">
        <f t="shared" si="0"/>
        <v>107</v>
      </c>
      <c r="F47" s="165">
        <f t="shared" si="1"/>
        <v>0.1006585136406397</v>
      </c>
      <c r="G47" s="155"/>
      <c r="I47" s="72"/>
      <c r="L47" s="73"/>
    </row>
    <row r="48" spans="2:12" ht="16.8" x14ac:dyDescent="0.3">
      <c r="B48" s="159" t="s">
        <v>84</v>
      </c>
      <c r="C48" s="170">
        <f>'From State&amp;Country +Charts'!AU$485</f>
        <v>328</v>
      </c>
      <c r="D48" s="170">
        <f>'From State&amp;Country +Charts'!AU$473</f>
        <v>295</v>
      </c>
      <c r="E48" s="170">
        <f t="shared" si="0"/>
        <v>33</v>
      </c>
      <c r="F48" s="165">
        <f t="shared" si="1"/>
        <v>0.11186440677966102</v>
      </c>
      <c r="G48" s="155"/>
      <c r="I48" s="72"/>
      <c r="L48" s="73"/>
    </row>
    <row r="49" spans="2:12" ht="16.8" x14ac:dyDescent="0.3">
      <c r="B49" s="159" t="s">
        <v>85</v>
      </c>
      <c r="C49" s="170">
        <f>'From State&amp;Country +Charts'!AV$485</f>
        <v>25</v>
      </c>
      <c r="D49" s="170">
        <f>'From State&amp;Country +Charts'!AV$473</f>
        <v>25</v>
      </c>
      <c r="E49" s="170">
        <f t="shared" si="0"/>
        <v>0</v>
      </c>
      <c r="F49" s="165">
        <f t="shared" si="1"/>
        <v>0</v>
      </c>
      <c r="G49" s="155"/>
      <c r="I49" s="72"/>
      <c r="L49" s="73"/>
    </row>
    <row r="50" spans="2:12" ht="16.8" x14ac:dyDescent="0.3">
      <c r="B50" s="159" t="s">
        <v>86</v>
      </c>
      <c r="C50" s="170">
        <f>'From State&amp;Country +Charts'!AW$485</f>
        <v>349</v>
      </c>
      <c r="D50" s="170">
        <f>'From State&amp;Country +Charts'!AW$473</f>
        <v>369</v>
      </c>
      <c r="E50" s="170">
        <f t="shared" si="0"/>
        <v>-20</v>
      </c>
      <c r="F50" s="165">
        <f t="shared" si="1"/>
        <v>-5.4200542005420058E-2</v>
      </c>
      <c r="G50" s="155"/>
      <c r="I50" s="72"/>
      <c r="L50" s="73"/>
    </row>
    <row r="51" spans="2:12" ht="16.8" x14ac:dyDescent="0.3">
      <c r="B51" s="159" t="s">
        <v>87</v>
      </c>
      <c r="C51" s="170">
        <f>'From State&amp;Country +Charts'!AX$485</f>
        <v>0</v>
      </c>
      <c r="D51" s="170">
        <f>'From State&amp;Country +Charts'!AX$473</f>
        <v>0</v>
      </c>
      <c r="E51" s="170">
        <f t="shared" si="0"/>
        <v>0</v>
      </c>
      <c r="F51" s="165">
        <f>IFERROR((E51/D51),0)</f>
        <v>0</v>
      </c>
      <c r="G51" s="155"/>
      <c r="I51" s="72"/>
      <c r="L51" s="73"/>
    </row>
    <row r="52" spans="2:12" ht="16.8" x14ac:dyDescent="0.3">
      <c r="B52" s="159" t="s">
        <v>88</v>
      </c>
      <c r="C52" s="170">
        <f>'From State&amp;Country +Charts'!AY$485</f>
        <v>23</v>
      </c>
      <c r="D52" s="170">
        <f>'From State&amp;Country +Charts'!AY$473</f>
        <v>13</v>
      </c>
      <c r="E52" s="170">
        <f t="shared" si="0"/>
        <v>10</v>
      </c>
      <c r="F52" s="165">
        <f t="shared" si="1"/>
        <v>0.76923076923076927</v>
      </c>
      <c r="G52" s="155"/>
      <c r="I52" s="72"/>
      <c r="L52" s="73"/>
    </row>
    <row r="53" spans="2:12" ht="16.8" x14ac:dyDescent="0.3">
      <c r="B53" s="159" t="s">
        <v>89</v>
      </c>
      <c r="C53" s="170">
        <f>'From State&amp;Country +Charts'!AZ$485</f>
        <v>188</v>
      </c>
      <c r="D53" s="170">
        <f>'From State&amp;Country +Charts'!AZ$473</f>
        <v>191</v>
      </c>
      <c r="E53" s="170">
        <f t="shared" si="0"/>
        <v>-3</v>
      </c>
      <c r="F53" s="165">
        <f t="shared" si="1"/>
        <v>-1.5706806282722512E-2</v>
      </c>
      <c r="G53" s="155"/>
      <c r="I53" s="72"/>
      <c r="L53" s="73"/>
    </row>
    <row r="54" spans="2:12" ht="16.8" x14ac:dyDescent="0.3">
      <c r="B54" s="159" t="s">
        <v>90</v>
      </c>
      <c r="C54" s="170">
        <f>'From State&amp;Country +Charts'!BA$485</f>
        <v>51</v>
      </c>
      <c r="D54" s="170">
        <f>'From State&amp;Country +Charts'!BA$473</f>
        <v>61</v>
      </c>
      <c r="E54" s="170">
        <f t="shared" si="0"/>
        <v>-10</v>
      </c>
      <c r="F54" s="165">
        <f t="shared" si="1"/>
        <v>-0.16393442622950818</v>
      </c>
      <c r="G54" s="155"/>
      <c r="I54" s="72"/>
      <c r="L54" s="73"/>
    </row>
    <row r="55" spans="2:12" ht="16.8" x14ac:dyDescent="0.3">
      <c r="B55" s="159" t="s">
        <v>302</v>
      </c>
      <c r="C55" s="170">
        <f>'From State&amp;Country +Charts'!BB$485</f>
        <v>46</v>
      </c>
      <c r="D55" s="170">
        <f>'From State&amp;Country +Charts'!BB$473</f>
        <v>48</v>
      </c>
      <c r="E55" s="170">
        <f t="shared" si="0"/>
        <v>-2</v>
      </c>
      <c r="F55" s="165">
        <f t="shared" si="1"/>
        <v>-4.1666666666666664E-2</v>
      </c>
      <c r="G55" s="155"/>
      <c r="I55" s="72"/>
      <c r="L55" s="73"/>
    </row>
    <row r="56" spans="2:12" ht="17.399999999999999" thickBot="1" x14ac:dyDescent="0.35">
      <c r="B56" s="160" t="s">
        <v>634</v>
      </c>
      <c r="C56" s="171">
        <f>SUM('From State&amp;Country +Charts'!$BO$485:$BQ$485)</f>
        <v>2053</v>
      </c>
      <c r="D56" s="171">
        <f>SUM('From State&amp;Country +Charts'!$BO$473:$BQ$473)</f>
        <v>1143</v>
      </c>
      <c r="E56" s="171">
        <f t="shared" si="0"/>
        <v>910</v>
      </c>
      <c r="F56" s="166">
        <f t="shared" si="1"/>
        <v>0.79615048118985132</v>
      </c>
      <c r="G56" s="155"/>
      <c r="I56" s="72"/>
      <c r="L56" s="73"/>
    </row>
    <row r="57" spans="2:12" s="59" customFormat="1" ht="18" thickTop="1" x14ac:dyDescent="0.3">
      <c r="B57" s="172" t="s">
        <v>0</v>
      </c>
      <c r="C57" s="167">
        <f>SUM(C5:C56)</f>
        <v>19145</v>
      </c>
      <c r="D57" s="167">
        <f>SUM(D5:D56)</f>
        <v>18113</v>
      </c>
      <c r="E57" s="167">
        <f>SUM(E5:E56)</f>
        <v>1032</v>
      </c>
      <c r="F57" s="168">
        <f>IFERROR((E57/D57),1)</f>
        <v>5.6975652846022191E-2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A42" sqref="A42"/>
      <selection pane="topRight" activeCell="A42" sqref="A42"/>
      <selection pane="bottomLeft" activeCell="A42" sqref="A42"/>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August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102</v>
      </c>
      <c r="C6" s="155">
        <v>0</v>
      </c>
      <c r="D6" s="155">
        <v>0</v>
      </c>
      <c r="E6" s="155">
        <v>3</v>
      </c>
      <c r="F6" s="155">
        <v>0</v>
      </c>
      <c r="G6" s="155">
        <v>0</v>
      </c>
      <c r="H6" s="155">
        <v>1</v>
      </c>
      <c r="I6" s="155">
        <v>0</v>
      </c>
      <c r="J6" s="155">
        <v>0</v>
      </c>
      <c r="K6" s="155">
        <v>0</v>
      </c>
      <c r="L6" s="155">
        <v>0</v>
      </c>
      <c r="M6" s="155">
        <v>1</v>
      </c>
      <c r="N6" s="155">
        <v>0</v>
      </c>
      <c r="O6" s="155">
        <v>1</v>
      </c>
      <c r="P6" s="155">
        <v>1</v>
      </c>
      <c r="Q6" s="155">
        <v>0</v>
      </c>
      <c r="R6" s="155">
        <v>0</v>
      </c>
      <c r="S6" s="155">
        <v>36</v>
      </c>
      <c r="T6" s="155">
        <v>3</v>
      </c>
      <c r="U6" s="155">
        <v>0</v>
      </c>
      <c r="V6" s="155">
        <v>0</v>
      </c>
      <c r="W6" s="155">
        <v>1</v>
      </c>
      <c r="X6" s="155">
        <v>1</v>
      </c>
      <c r="Y6" s="155">
        <v>0</v>
      </c>
      <c r="Z6" s="155">
        <v>0</v>
      </c>
      <c r="AA6" s="155">
        <v>0</v>
      </c>
      <c r="AB6" s="155">
        <v>0</v>
      </c>
      <c r="AC6" s="155">
        <v>16</v>
      </c>
      <c r="AD6" s="155">
        <v>0</v>
      </c>
      <c r="AE6" s="155">
        <v>0</v>
      </c>
      <c r="AF6" s="155">
        <v>0</v>
      </c>
      <c r="AG6" s="155">
        <v>12</v>
      </c>
      <c r="AH6" s="155">
        <v>9</v>
      </c>
      <c r="AI6" s="155">
        <v>0</v>
      </c>
      <c r="AJ6" s="155">
        <v>5</v>
      </c>
      <c r="AK6" s="155">
        <v>0</v>
      </c>
      <c r="AL6" s="155">
        <v>0</v>
      </c>
      <c r="AM6" s="155">
        <v>1</v>
      </c>
      <c r="AN6" s="155">
        <v>3</v>
      </c>
      <c r="AO6" s="155">
        <v>1</v>
      </c>
      <c r="AP6" s="155">
        <v>7</v>
      </c>
    </row>
    <row r="7" spans="1:42" customFormat="1" ht="15.6" x14ac:dyDescent="0.3">
      <c r="A7" s="178" t="s">
        <v>42</v>
      </c>
      <c r="B7" s="179">
        <v>247</v>
      </c>
      <c r="C7" s="155">
        <v>0</v>
      </c>
      <c r="D7" s="155">
        <v>0</v>
      </c>
      <c r="E7" s="155">
        <v>4</v>
      </c>
      <c r="F7" s="155">
        <v>3</v>
      </c>
      <c r="G7" s="155">
        <v>3</v>
      </c>
      <c r="H7" s="155">
        <v>15</v>
      </c>
      <c r="I7" s="155">
        <v>3</v>
      </c>
      <c r="J7" s="155">
        <v>4</v>
      </c>
      <c r="K7" s="155">
        <v>1</v>
      </c>
      <c r="L7" s="155">
        <v>0</v>
      </c>
      <c r="M7" s="155">
        <v>0</v>
      </c>
      <c r="N7" s="155">
        <v>0</v>
      </c>
      <c r="O7" s="155">
        <v>1</v>
      </c>
      <c r="P7" s="155">
        <v>0</v>
      </c>
      <c r="Q7" s="155">
        <v>2</v>
      </c>
      <c r="R7" s="155">
        <v>1</v>
      </c>
      <c r="S7" s="155">
        <v>61</v>
      </c>
      <c r="T7" s="155">
        <v>9</v>
      </c>
      <c r="U7" s="155">
        <v>2</v>
      </c>
      <c r="V7" s="155">
        <v>1</v>
      </c>
      <c r="W7" s="155">
        <v>6</v>
      </c>
      <c r="X7" s="155">
        <v>1</v>
      </c>
      <c r="Y7" s="155">
        <v>4</v>
      </c>
      <c r="Z7" s="155">
        <v>0</v>
      </c>
      <c r="AA7" s="155">
        <v>2</v>
      </c>
      <c r="AB7" s="155">
        <v>3</v>
      </c>
      <c r="AC7" s="155">
        <v>30</v>
      </c>
      <c r="AD7" s="155">
        <v>0</v>
      </c>
      <c r="AE7" s="155">
        <v>4</v>
      </c>
      <c r="AF7" s="155">
        <v>0</v>
      </c>
      <c r="AG7" s="155">
        <v>20</v>
      </c>
      <c r="AH7" s="155">
        <v>27</v>
      </c>
      <c r="AI7" s="155">
        <v>3</v>
      </c>
      <c r="AJ7" s="155">
        <v>13</v>
      </c>
      <c r="AK7" s="155">
        <v>0</v>
      </c>
      <c r="AL7" s="155">
        <v>1</v>
      </c>
      <c r="AM7" s="155">
        <v>14</v>
      </c>
      <c r="AN7" s="155">
        <v>5</v>
      </c>
      <c r="AO7" s="155">
        <v>1</v>
      </c>
      <c r="AP7" s="155">
        <v>3</v>
      </c>
    </row>
    <row r="8" spans="1:42" customFormat="1" ht="15.6" x14ac:dyDescent="0.3">
      <c r="A8" s="178" t="s">
        <v>43</v>
      </c>
      <c r="B8" s="179">
        <v>784</v>
      </c>
      <c r="C8" s="155">
        <v>0</v>
      </c>
      <c r="D8" s="155">
        <v>1</v>
      </c>
      <c r="E8" s="155">
        <v>14</v>
      </c>
      <c r="F8" s="155">
        <v>3</v>
      </c>
      <c r="G8" s="155">
        <v>15</v>
      </c>
      <c r="H8" s="155">
        <v>60</v>
      </c>
      <c r="I8" s="155">
        <v>0</v>
      </c>
      <c r="J8" s="155">
        <v>14</v>
      </c>
      <c r="K8" s="155">
        <v>1</v>
      </c>
      <c r="L8" s="155">
        <v>0</v>
      </c>
      <c r="M8" s="155">
        <v>2</v>
      </c>
      <c r="N8" s="155">
        <v>0</v>
      </c>
      <c r="O8" s="155">
        <v>4</v>
      </c>
      <c r="P8" s="155">
        <v>12</v>
      </c>
      <c r="Q8" s="155">
        <v>12</v>
      </c>
      <c r="R8" s="155">
        <v>3</v>
      </c>
      <c r="S8" s="155">
        <v>257</v>
      </c>
      <c r="T8" s="155">
        <v>37</v>
      </c>
      <c r="U8" s="155">
        <v>3</v>
      </c>
      <c r="V8" s="155">
        <v>0</v>
      </c>
      <c r="W8" s="155">
        <v>9</v>
      </c>
      <c r="X8" s="155">
        <v>0</v>
      </c>
      <c r="Y8" s="155">
        <v>7</v>
      </c>
      <c r="Z8" s="155">
        <v>3</v>
      </c>
      <c r="AA8" s="155">
        <v>4</v>
      </c>
      <c r="AB8" s="155">
        <v>2</v>
      </c>
      <c r="AC8" s="155">
        <v>75</v>
      </c>
      <c r="AD8" s="155">
        <v>1</v>
      </c>
      <c r="AE8" s="155">
        <v>15</v>
      </c>
      <c r="AF8" s="155">
        <v>0</v>
      </c>
      <c r="AG8" s="155">
        <v>65</v>
      </c>
      <c r="AH8" s="155">
        <v>60</v>
      </c>
      <c r="AI8" s="155">
        <v>6</v>
      </c>
      <c r="AJ8" s="155">
        <v>32</v>
      </c>
      <c r="AK8" s="155">
        <v>0</v>
      </c>
      <c r="AL8" s="155">
        <v>7</v>
      </c>
      <c r="AM8" s="155">
        <v>19</v>
      </c>
      <c r="AN8" s="155">
        <v>11</v>
      </c>
      <c r="AO8" s="155">
        <v>14</v>
      </c>
      <c r="AP8" s="155">
        <v>16</v>
      </c>
    </row>
    <row r="9" spans="1:42" customFormat="1" ht="15.6" x14ac:dyDescent="0.3">
      <c r="A9" s="178" t="s">
        <v>44</v>
      </c>
      <c r="B9" s="179">
        <v>82</v>
      </c>
      <c r="C9" s="155">
        <v>0</v>
      </c>
      <c r="D9" s="155">
        <v>0</v>
      </c>
      <c r="E9" s="155">
        <v>0</v>
      </c>
      <c r="F9" s="155">
        <v>0</v>
      </c>
      <c r="G9" s="155">
        <v>1</v>
      </c>
      <c r="H9" s="155">
        <v>5</v>
      </c>
      <c r="I9" s="155">
        <v>0</v>
      </c>
      <c r="J9" s="155">
        <v>1</v>
      </c>
      <c r="K9" s="155">
        <v>0</v>
      </c>
      <c r="L9" s="155">
        <v>0</v>
      </c>
      <c r="M9" s="155">
        <v>1</v>
      </c>
      <c r="N9" s="155">
        <v>0</v>
      </c>
      <c r="O9" s="155">
        <v>2</v>
      </c>
      <c r="P9" s="155">
        <v>0</v>
      </c>
      <c r="Q9" s="155">
        <v>0</v>
      </c>
      <c r="R9" s="155">
        <v>0</v>
      </c>
      <c r="S9" s="155">
        <v>28</v>
      </c>
      <c r="T9" s="155">
        <v>5</v>
      </c>
      <c r="U9" s="155">
        <v>0</v>
      </c>
      <c r="V9" s="155">
        <v>0</v>
      </c>
      <c r="W9" s="155">
        <v>1</v>
      </c>
      <c r="X9" s="155">
        <v>0</v>
      </c>
      <c r="Y9" s="155">
        <v>0</v>
      </c>
      <c r="Z9" s="155">
        <v>0</v>
      </c>
      <c r="AA9" s="155">
        <v>3</v>
      </c>
      <c r="AB9" s="155">
        <v>0</v>
      </c>
      <c r="AC9" s="155">
        <v>9</v>
      </c>
      <c r="AD9" s="155">
        <v>0</v>
      </c>
      <c r="AE9" s="155">
        <v>0</v>
      </c>
      <c r="AF9" s="155">
        <v>0</v>
      </c>
      <c r="AG9" s="155">
        <v>8</v>
      </c>
      <c r="AH9" s="155">
        <v>12</v>
      </c>
      <c r="AI9" s="155">
        <v>0</v>
      </c>
      <c r="AJ9" s="155">
        <v>2</v>
      </c>
      <c r="AK9" s="155">
        <v>0</v>
      </c>
      <c r="AL9" s="155">
        <v>0</v>
      </c>
      <c r="AM9" s="155">
        <v>1</v>
      </c>
      <c r="AN9" s="155">
        <v>0</v>
      </c>
      <c r="AO9" s="155">
        <v>2</v>
      </c>
      <c r="AP9" s="155">
        <v>1</v>
      </c>
    </row>
    <row r="10" spans="1:42" customFormat="1" ht="15.6" x14ac:dyDescent="0.3">
      <c r="A10" s="178" t="s">
        <v>45</v>
      </c>
      <c r="B10" s="179">
        <v>3844</v>
      </c>
      <c r="C10" s="155">
        <v>2</v>
      </c>
      <c r="D10" s="155">
        <v>7</v>
      </c>
      <c r="E10" s="155">
        <v>55</v>
      </c>
      <c r="F10" s="155">
        <v>19</v>
      </c>
      <c r="G10" s="155">
        <v>47</v>
      </c>
      <c r="H10" s="155">
        <v>342</v>
      </c>
      <c r="I10" s="155">
        <v>2</v>
      </c>
      <c r="J10" s="155">
        <v>22</v>
      </c>
      <c r="K10" s="155">
        <v>5</v>
      </c>
      <c r="L10" s="155">
        <v>2</v>
      </c>
      <c r="M10" s="155">
        <v>19</v>
      </c>
      <c r="N10" s="155">
        <v>0</v>
      </c>
      <c r="O10" s="155">
        <v>17</v>
      </c>
      <c r="P10" s="155">
        <v>34</v>
      </c>
      <c r="Q10" s="155">
        <v>76</v>
      </c>
      <c r="R10" s="155">
        <v>18</v>
      </c>
      <c r="S10" s="155">
        <v>1579</v>
      </c>
      <c r="T10" s="155">
        <v>158</v>
      </c>
      <c r="U10" s="155">
        <v>17</v>
      </c>
      <c r="V10" s="155">
        <v>6</v>
      </c>
      <c r="W10" s="155">
        <v>19</v>
      </c>
      <c r="X10" s="155">
        <v>5</v>
      </c>
      <c r="Y10" s="155">
        <v>21</v>
      </c>
      <c r="Z10" s="155">
        <v>4</v>
      </c>
      <c r="AA10" s="155">
        <v>11</v>
      </c>
      <c r="AB10" s="155">
        <v>1</v>
      </c>
      <c r="AC10" s="155">
        <v>339</v>
      </c>
      <c r="AD10" s="155">
        <v>15</v>
      </c>
      <c r="AE10" s="155">
        <v>59</v>
      </c>
      <c r="AF10" s="155">
        <v>8</v>
      </c>
      <c r="AG10" s="155">
        <v>237</v>
      </c>
      <c r="AH10" s="155">
        <v>189</v>
      </c>
      <c r="AI10" s="155">
        <v>10</v>
      </c>
      <c r="AJ10" s="155">
        <v>153</v>
      </c>
      <c r="AK10" s="155">
        <v>0</v>
      </c>
      <c r="AL10" s="155">
        <v>33</v>
      </c>
      <c r="AM10" s="155">
        <v>115</v>
      </c>
      <c r="AN10" s="155">
        <v>50</v>
      </c>
      <c r="AO10" s="155">
        <v>46</v>
      </c>
      <c r="AP10" s="155">
        <v>102</v>
      </c>
    </row>
    <row r="11" spans="1:42" customFormat="1" ht="15.6" x14ac:dyDescent="0.3">
      <c r="A11" s="178" t="s">
        <v>46</v>
      </c>
      <c r="B11" s="179">
        <v>641</v>
      </c>
      <c r="C11" s="155">
        <v>0</v>
      </c>
      <c r="D11" s="155">
        <v>0</v>
      </c>
      <c r="E11" s="155">
        <v>12</v>
      </c>
      <c r="F11" s="155">
        <v>3</v>
      </c>
      <c r="G11" s="155">
        <v>9</v>
      </c>
      <c r="H11" s="155">
        <v>43</v>
      </c>
      <c r="I11" s="155">
        <v>0</v>
      </c>
      <c r="J11" s="155">
        <v>7</v>
      </c>
      <c r="K11" s="155">
        <v>5</v>
      </c>
      <c r="L11" s="155">
        <v>0</v>
      </c>
      <c r="M11" s="155">
        <v>4</v>
      </c>
      <c r="N11" s="155">
        <v>0</v>
      </c>
      <c r="O11" s="155">
        <v>5</v>
      </c>
      <c r="P11" s="155">
        <v>6</v>
      </c>
      <c r="Q11" s="155">
        <v>17</v>
      </c>
      <c r="R11" s="155">
        <v>7</v>
      </c>
      <c r="S11" s="155">
        <v>206</v>
      </c>
      <c r="T11" s="155">
        <v>19</v>
      </c>
      <c r="U11" s="155">
        <v>4</v>
      </c>
      <c r="V11" s="155">
        <v>5</v>
      </c>
      <c r="W11" s="155">
        <v>4</v>
      </c>
      <c r="X11" s="155">
        <v>0</v>
      </c>
      <c r="Y11" s="155">
        <v>7</v>
      </c>
      <c r="Z11" s="155">
        <v>1</v>
      </c>
      <c r="AA11" s="155">
        <v>5</v>
      </c>
      <c r="AB11" s="155">
        <v>1</v>
      </c>
      <c r="AC11" s="155">
        <v>58</v>
      </c>
      <c r="AD11" s="155">
        <v>0</v>
      </c>
      <c r="AE11" s="155">
        <v>12</v>
      </c>
      <c r="AF11" s="155">
        <v>3</v>
      </c>
      <c r="AG11" s="155">
        <v>47</v>
      </c>
      <c r="AH11" s="155">
        <v>51</v>
      </c>
      <c r="AI11" s="155">
        <v>3</v>
      </c>
      <c r="AJ11" s="155">
        <v>23</v>
      </c>
      <c r="AK11" s="155">
        <v>0</v>
      </c>
      <c r="AL11" s="155">
        <v>5</v>
      </c>
      <c r="AM11" s="155">
        <v>37</v>
      </c>
      <c r="AN11" s="155">
        <v>12</v>
      </c>
      <c r="AO11" s="155">
        <v>5</v>
      </c>
      <c r="AP11" s="155">
        <v>15</v>
      </c>
    </row>
    <row r="12" spans="1:42" customFormat="1" ht="15.6" x14ac:dyDescent="0.3">
      <c r="A12" s="178" t="s">
        <v>47</v>
      </c>
      <c r="B12" s="179">
        <v>84</v>
      </c>
      <c r="C12" s="155">
        <v>0</v>
      </c>
      <c r="D12" s="155">
        <v>0</v>
      </c>
      <c r="E12" s="155">
        <v>1</v>
      </c>
      <c r="F12" s="155">
        <v>0</v>
      </c>
      <c r="G12" s="155">
        <v>1</v>
      </c>
      <c r="H12" s="155">
        <v>1</v>
      </c>
      <c r="I12" s="155">
        <v>0</v>
      </c>
      <c r="J12" s="155">
        <v>0</v>
      </c>
      <c r="K12" s="155">
        <v>0</v>
      </c>
      <c r="L12" s="155">
        <v>0</v>
      </c>
      <c r="M12" s="155">
        <v>0</v>
      </c>
      <c r="N12" s="155">
        <v>0</v>
      </c>
      <c r="O12" s="155">
        <v>3</v>
      </c>
      <c r="P12" s="155">
        <v>0</v>
      </c>
      <c r="Q12" s="155">
        <v>0</v>
      </c>
      <c r="R12" s="155">
        <v>0</v>
      </c>
      <c r="S12" s="155">
        <v>39</v>
      </c>
      <c r="T12" s="155">
        <v>5</v>
      </c>
      <c r="U12" s="155">
        <v>2</v>
      </c>
      <c r="V12" s="155">
        <v>0</v>
      </c>
      <c r="W12" s="155">
        <v>0</v>
      </c>
      <c r="X12" s="155">
        <v>0</v>
      </c>
      <c r="Y12" s="155">
        <v>0</v>
      </c>
      <c r="Z12" s="155">
        <v>1</v>
      </c>
      <c r="AA12" s="155">
        <v>0</v>
      </c>
      <c r="AB12" s="155">
        <v>0</v>
      </c>
      <c r="AC12" s="155">
        <v>10</v>
      </c>
      <c r="AD12" s="155">
        <v>0</v>
      </c>
      <c r="AE12" s="155">
        <v>0</v>
      </c>
      <c r="AF12" s="155">
        <v>0</v>
      </c>
      <c r="AG12" s="155">
        <v>12</v>
      </c>
      <c r="AH12" s="155">
        <v>1</v>
      </c>
      <c r="AI12" s="155">
        <v>0</v>
      </c>
      <c r="AJ12" s="155">
        <v>1</v>
      </c>
      <c r="AK12" s="155">
        <v>0</v>
      </c>
      <c r="AL12" s="155">
        <v>0</v>
      </c>
      <c r="AM12" s="155">
        <v>0</v>
      </c>
      <c r="AN12" s="155">
        <v>3</v>
      </c>
      <c r="AO12" s="155">
        <v>1</v>
      </c>
      <c r="AP12" s="155">
        <v>3</v>
      </c>
    </row>
    <row r="13" spans="1:42" customFormat="1" ht="15.6" x14ac:dyDescent="0.3">
      <c r="A13" s="178" t="s">
        <v>48</v>
      </c>
      <c r="B13" s="179">
        <v>29</v>
      </c>
      <c r="C13" s="155">
        <v>0</v>
      </c>
      <c r="D13" s="155">
        <v>0</v>
      </c>
      <c r="E13" s="155">
        <v>0</v>
      </c>
      <c r="F13" s="155">
        <v>0</v>
      </c>
      <c r="G13" s="155">
        <v>1</v>
      </c>
      <c r="H13" s="155">
        <v>1</v>
      </c>
      <c r="I13" s="155">
        <v>0</v>
      </c>
      <c r="J13" s="155">
        <v>0</v>
      </c>
      <c r="K13" s="155">
        <v>0</v>
      </c>
      <c r="L13" s="155">
        <v>0</v>
      </c>
      <c r="M13" s="155">
        <v>0</v>
      </c>
      <c r="N13" s="155">
        <v>0</v>
      </c>
      <c r="O13" s="155">
        <v>0</v>
      </c>
      <c r="P13" s="155">
        <v>0</v>
      </c>
      <c r="Q13" s="155">
        <v>0</v>
      </c>
      <c r="R13" s="155">
        <v>0</v>
      </c>
      <c r="S13" s="155">
        <v>11</v>
      </c>
      <c r="T13" s="155">
        <v>3</v>
      </c>
      <c r="U13" s="155">
        <v>1</v>
      </c>
      <c r="V13" s="155">
        <v>0</v>
      </c>
      <c r="W13" s="155">
        <v>1</v>
      </c>
      <c r="X13" s="155">
        <v>0</v>
      </c>
      <c r="Y13" s="155">
        <v>0</v>
      </c>
      <c r="Z13" s="155">
        <v>0</v>
      </c>
      <c r="AA13" s="155">
        <v>0</v>
      </c>
      <c r="AB13" s="155">
        <v>0</v>
      </c>
      <c r="AC13" s="155">
        <v>3</v>
      </c>
      <c r="AD13" s="155">
        <v>0</v>
      </c>
      <c r="AE13" s="155">
        <v>1</v>
      </c>
      <c r="AF13" s="155">
        <v>0</v>
      </c>
      <c r="AG13" s="155">
        <v>4</v>
      </c>
      <c r="AH13" s="155">
        <v>0</v>
      </c>
      <c r="AI13" s="155">
        <v>0</v>
      </c>
      <c r="AJ13" s="155">
        <v>0</v>
      </c>
      <c r="AK13" s="155">
        <v>0</v>
      </c>
      <c r="AL13" s="155">
        <v>0</v>
      </c>
      <c r="AM13" s="155">
        <v>2</v>
      </c>
      <c r="AN13" s="155">
        <v>0</v>
      </c>
      <c r="AO13" s="155">
        <v>0</v>
      </c>
      <c r="AP13" s="155">
        <v>1</v>
      </c>
    </row>
    <row r="14" spans="1:42" customFormat="1" ht="15.6" x14ac:dyDescent="0.3">
      <c r="A14" s="178" t="s">
        <v>49</v>
      </c>
      <c r="B14" s="179">
        <v>792</v>
      </c>
      <c r="C14" s="155">
        <v>0</v>
      </c>
      <c r="D14" s="155">
        <v>3</v>
      </c>
      <c r="E14" s="155">
        <v>8</v>
      </c>
      <c r="F14" s="155">
        <v>7</v>
      </c>
      <c r="G14" s="155">
        <v>8</v>
      </c>
      <c r="H14" s="155">
        <v>42</v>
      </c>
      <c r="I14" s="155">
        <v>1</v>
      </c>
      <c r="J14" s="155">
        <v>5</v>
      </c>
      <c r="K14" s="155">
        <v>1</v>
      </c>
      <c r="L14" s="155">
        <v>0</v>
      </c>
      <c r="M14" s="155">
        <v>6</v>
      </c>
      <c r="N14" s="155">
        <v>0</v>
      </c>
      <c r="O14" s="155">
        <v>5</v>
      </c>
      <c r="P14" s="155">
        <v>8</v>
      </c>
      <c r="Q14" s="155">
        <v>21</v>
      </c>
      <c r="R14" s="155">
        <v>0</v>
      </c>
      <c r="S14" s="155">
        <v>326</v>
      </c>
      <c r="T14" s="155">
        <v>42</v>
      </c>
      <c r="U14" s="155">
        <v>2</v>
      </c>
      <c r="V14" s="155">
        <v>0</v>
      </c>
      <c r="W14" s="155">
        <v>8</v>
      </c>
      <c r="X14" s="155">
        <v>1</v>
      </c>
      <c r="Y14" s="155">
        <v>1</v>
      </c>
      <c r="Z14" s="155">
        <v>1</v>
      </c>
      <c r="AA14" s="155">
        <v>3</v>
      </c>
      <c r="AB14" s="155">
        <v>0</v>
      </c>
      <c r="AC14" s="155">
        <v>85</v>
      </c>
      <c r="AD14" s="155">
        <v>2</v>
      </c>
      <c r="AE14" s="155">
        <v>7</v>
      </c>
      <c r="AF14" s="155">
        <v>0</v>
      </c>
      <c r="AG14" s="155">
        <v>68</v>
      </c>
      <c r="AH14" s="155">
        <v>49</v>
      </c>
      <c r="AI14" s="155">
        <v>2</v>
      </c>
      <c r="AJ14" s="155">
        <v>32</v>
      </c>
      <c r="AK14" s="155">
        <v>0</v>
      </c>
      <c r="AL14" s="155">
        <v>1</v>
      </c>
      <c r="AM14" s="155">
        <v>16</v>
      </c>
      <c r="AN14" s="155">
        <v>7</v>
      </c>
      <c r="AO14" s="155">
        <v>1</v>
      </c>
      <c r="AP14" s="155">
        <v>23</v>
      </c>
    </row>
    <row r="15" spans="1:42" customFormat="1" ht="15.6" x14ac:dyDescent="0.3">
      <c r="A15" s="178" t="s">
        <v>50</v>
      </c>
      <c r="B15" s="179">
        <v>341</v>
      </c>
      <c r="C15" s="155">
        <v>0</v>
      </c>
      <c r="D15" s="155">
        <v>1</v>
      </c>
      <c r="E15" s="155">
        <v>6</v>
      </c>
      <c r="F15" s="155">
        <v>0</v>
      </c>
      <c r="G15" s="155">
        <v>3</v>
      </c>
      <c r="H15" s="155">
        <v>13</v>
      </c>
      <c r="I15" s="155">
        <v>0</v>
      </c>
      <c r="J15" s="155">
        <v>1</v>
      </c>
      <c r="K15" s="155">
        <v>1</v>
      </c>
      <c r="L15" s="155">
        <v>0</v>
      </c>
      <c r="M15" s="155">
        <v>1</v>
      </c>
      <c r="N15" s="155">
        <v>0</v>
      </c>
      <c r="O15" s="155">
        <v>1</v>
      </c>
      <c r="P15" s="155">
        <v>1</v>
      </c>
      <c r="Q15" s="155">
        <v>3</v>
      </c>
      <c r="R15" s="155">
        <v>3</v>
      </c>
      <c r="S15" s="155">
        <v>163</v>
      </c>
      <c r="T15" s="155">
        <v>22</v>
      </c>
      <c r="U15" s="155">
        <v>1</v>
      </c>
      <c r="V15" s="155">
        <v>0</v>
      </c>
      <c r="W15" s="155">
        <v>0</v>
      </c>
      <c r="X15" s="155">
        <v>0</v>
      </c>
      <c r="Y15" s="155">
        <v>1</v>
      </c>
      <c r="Z15" s="155">
        <v>0</v>
      </c>
      <c r="AA15" s="155">
        <v>0</v>
      </c>
      <c r="AB15" s="155">
        <v>0</v>
      </c>
      <c r="AC15" s="155">
        <v>39</v>
      </c>
      <c r="AD15" s="155">
        <v>1</v>
      </c>
      <c r="AE15" s="155">
        <v>6</v>
      </c>
      <c r="AF15" s="155">
        <v>0</v>
      </c>
      <c r="AG15" s="155">
        <v>29</v>
      </c>
      <c r="AH15" s="155">
        <v>7</v>
      </c>
      <c r="AI15" s="155">
        <v>0</v>
      </c>
      <c r="AJ15" s="155">
        <v>12</v>
      </c>
      <c r="AK15" s="155">
        <v>1</v>
      </c>
      <c r="AL15" s="155">
        <v>3</v>
      </c>
      <c r="AM15" s="155">
        <v>13</v>
      </c>
      <c r="AN15" s="155">
        <v>1</v>
      </c>
      <c r="AO15" s="155">
        <v>3</v>
      </c>
      <c r="AP15" s="155">
        <v>5</v>
      </c>
    </row>
    <row r="16" spans="1:42" customFormat="1" ht="15.6" x14ac:dyDescent="0.3">
      <c r="A16" s="178" t="s">
        <v>51</v>
      </c>
      <c r="B16" s="179">
        <v>286</v>
      </c>
      <c r="C16" s="155">
        <v>0</v>
      </c>
      <c r="D16" s="155">
        <v>0</v>
      </c>
      <c r="E16" s="155">
        <v>1</v>
      </c>
      <c r="F16" s="155">
        <v>0</v>
      </c>
      <c r="G16" s="155">
        <v>3</v>
      </c>
      <c r="H16" s="155">
        <v>28</v>
      </c>
      <c r="I16" s="155">
        <v>0</v>
      </c>
      <c r="J16" s="155">
        <v>2</v>
      </c>
      <c r="K16" s="155">
        <v>0</v>
      </c>
      <c r="L16" s="155">
        <v>2</v>
      </c>
      <c r="M16" s="155">
        <v>4</v>
      </c>
      <c r="N16" s="155">
        <v>0</v>
      </c>
      <c r="O16" s="155">
        <v>0</v>
      </c>
      <c r="P16" s="155">
        <v>1</v>
      </c>
      <c r="Q16" s="155">
        <v>8</v>
      </c>
      <c r="R16" s="155">
        <v>2</v>
      </c>
      <c r="S16" s="155">
        <v>98</v>
      </c>
      <c r="T16" s="155">
        <v>13</v>
      </c>
      <c r="U16" s="155">
        <v>0</v>
      </c>
      <c r="V16" s="155">
        <v>2</v>
      </c>
      <c r="W16" s="155">
        <v>0</v>
      </c>
      <c r="X16" s="155">
        <v>0</v>
      </c>
      <c r="Y16" s="155">
        <v>1</v>
      </c>
      <c r="Z16" s="155">
        <v>0</v>
      </c>
      <c r="AA16" s="155">
        <v>0</v>
      </c>
      <c r="AB16" s="155">
        <v>0</v>
      </c>
      <c r="AC16" s="155">
        <v>41</v>
      </c>
      <c r="AD16" s="155">
        <v>1</v>
      </c>
      <c r="AE16" s="155">
        <v>3</v>
      </c>
      <c r="AF16" s="155">
        <v>0</v>
      </c>
      <c r="AG16" s="155">
        <v>26</v>
      </c>
      <c r="AH16" s="155">
        <v>18</v>
      </c>
      <c r="AI16" s="155">
        <v>3</v>
      </c>
      <c r="AJ16" s="155">
        <v>17</v>
      </c>
      <c r="AK16" s="155">
        <v>0</v>
      </c>
      <c r="AL16" s="155">
        <v>0</v>
      </c>
      <c r="AM16" s="155">
        <v>4</v>
      </c>
      <c r="AN16" s="155">
        <v>1</v>
      </c>
      <c r="AO16" s="155">
        <v>1</v>
      </c>
      <c r="AP16" s="155">
        <v>6</v>
      </c>
    </row>
    <row r="17" spans="1:42" customFormat="1" ht="15.6" x14ac:dyDescent="0.3">
      <c r="A17" s="178" t="s">
        <v>52</v>
      </c>
      <c r="B17" s="179">
        <v>577</v>
      </c>
      <c r="C17" s="155">
        <v>0</v>
      </c>
      <c r="D17" s="155">
        <v>29</v>
      </c>
      <c r="E17" s="155">
        <v>17</v>
      </c>
      <c r="F17" s="155">
        <v>2</v>
      </c>
      <c r="G17" s="155">
        <v>3</v>
      </c>
      <c r="H17" s="155">
        <v>26</v>
      </c>
      <c r="I17" s="155">
        <v>2</v>
      </c>
      <c r="J17" s="155">
        <v>7</v>
      </c>
      <c r="K17" s="155">
        <v>5</v>
      </c>
      <c r="L17" s="155">
        <v>3</v>
      </c>
      <c r="M17" s="155">
        <v>4</v>
      </c>
      <c r="N17" s="155">
        <v>0</v>
      </c>
      <c r="O17" s="155">
        <v>13</v>
      </c>
      <c r="P17" s="155">
        <v>3</v>
      </c>
      <c r="Q17" s="155">
        <v>0</v>
      </c>
      <c r="R17" s="155">
        <v>5</v>
      </c>
      <c r="S17" s="155">
        <v>61</v>
      </c>
      <c r="T17" s="155">
        <v>13</v>
      </c>
      <c r="U17" s="155">
        <v>9</v>
      </c>
      <c r="V17" s="155">
        <v>0</v>
      </c>
      <c r="W17" s="155">
        <v>0</v>
      </c>
      <c r="X17" s="155">
        <v>3</v>
      </c>
      <c r="Y17" s="155">
        <v>2</v>
      </c>
      <c r="Z17" s="155">
        <v>3</v>
      </c>
      <c r="AA17" s="155">
        <v>0</v>
      </c>
      <c r="AB17" s="155">
        <v>9</v>
      </c>
      <c r="AC17" s="155">
        <v>36</v>
      </c>
      <c r="AD17" s="155">
        <v>0</v>
      </c>
      <c r="AE17" s="155">
        <v>4</v>
      </c>
      <c r="AF17" s="155">
        <v>0</v>
      </c>
      <c r="AG17" s="155">
        <v>13</v>
      </c>
      <c r="AH17" s="155">
        <v>183</v>
      </c>
      <c r="AI17" s="155">
        <v>15</v>
      </c>
      <c r="AJ17" s="155">
        <v>26</v>
      </c>
      <c r="AK17" s="155">
        <v>0</v>
      </c>
      <c r="AL17" s="155">
        <v>10</v>
      </c>
      <c r="AM17" s="155">
        <v>19</v>
      </c>
      <c r="AN17" s="155">
        <v>35</v>
      </c>
      <c r="AO17" s="155">
        <v>5</v>
      </c>
      <c r="AP17" s="155">
        <v>12</v>
      </c>
    </row>
    <row r="18" spans="1:42" customFormat="1" ht="15.6" x14ac:dyDescent="0.3">
      <c r="A18" s="178" t="s">
        <v>53</v>
      </c>
      <c r="B18" s="179">
        <v>402</v>
      </c>
      <c r="C18" s="155">
        <v>0</v>
      </c>
      <c r="D18" s="155">
        <v>0</v>
      </c>
      <c r="E18" s="155">
        <v>5</v>
      </c>
      <c r="F18" s="155">
        <v>1</v>
      </c>
      <c r="G18" s="155">
        <v>3</v>
      </c>
      <c r="H18" s="155">
        <v>20</v>
      </c>
      <c r="I18" s="155">
        <v>0</v>
      </c>
      <c r="J18" s="155">
        <v>0</v>
      </c>
      <c r="K18" s="155">
        <v>0</v>
      </c>
      <c r="L18" s="155">
        <v>0</v>
      </c>
      <c r="M18" s="155">
        <v>3</v>
      </c>
      <c r="N18" s="155">
        <v>0</v>
      </c>
      <c r="O18" s="155">
        <v>2</v>
      </c>
      <c r="P18" s="155">
        <v>1</v>
      </c>
      <c r="Q18" s="155">
        <v>4</v>
      </c>
      <c r="R18" s="155">
        <v>3</v>
      </c>
      <c r="S18" s="155">
        <v>220</v>
      </c>
      <c r="T18" s="155">
        <v>10</v>
      </c>
      <c r="U18" s="155">
        <v>3</v>
      </c>
      <c r="V18" s="155">
        <v>0</v>
      </c>
      <c r="W18" s="155">
        <v>0</v>
      </c>
      <c r="X18" s="155">
        <v>0</v>
      </c>
      <c r="Y18" s="155">
        <v>2</v>
      </c>
      <c r="Z18" s="155">
        <v>3</v>
      </c>
      <c r="AA18" s="155">
        <v>0</v>
      </c>
      <c r="AB18" s="155">
        <v>0</v>
      </c>
      <c r="AC18" s="155">
        <v>29</v>
      </c>
      <c r="AD18" s="155">
        <v>0</v>
      </c>
      <c r="AE18" s="155">
        <v>4</v>
      </c>
      <c r="AF18" s="155">
        <v>0</v>
      </c>
      <c r="AG18" s="155">
        <v>39</v>
      </c>
      <c r="AH18" s="155">
        <v>11</v>
      </c>
      <c r="AI18" s="155">
        <v>1</v>
      </c>
      <c r="AJ18" s="155">
        <v>16</v>
      </c>
      <c r="AK18" s="155">
        <v>0</v>
      </c>
      <c r="AL18" s="155">
        <v>0</v>
      </c>
      <c r="AM18" s="155">
        <v>10</v>
      </c>
      <c r="AN18" s="155">
        <v>3</v>
      </c>
      <c r="AO18" s="155">
        <v>3</v>
      </c>
      <c r="AP18" s="155">
        <v>6</v>
      </c>
    </row>
    <row r="19" spans="1:42" customFormat="1" ht="15.6" x14ac:dyDescent="0.3">
      <c r="A19" s="178" t="s">
        <v>54</v>
      </c>
      <c r="B19" s="179">
        <v>186</v>
      </c>
      <c r="C19" s="155">
        <v>1</v>
      </c>
      <c r="D19" s="155">
        <v>0</v>
      </c>
      <c r="E19" s="155">
        <v>4</v>
      </c>
      <c r="F19" s="155">
        <v>0</v>
      </c>
      <c r="G19" s="155">
        <v>0</v>
      </c>
      <c r="H19" s="155">
        <v>6</v>
      </c>
      <c r="I19" s="155">
        <v>0</v>
      </c>
      <c r="J19" s="155">
        <v>0</v>
      </c>
      <c r="K19" s="155">
        <v>0</v>
      </c>
      <c r="L19" s="155">
        <v>0</v>
      </c>
      <c r="M19" s="155">
        <v>0</v>
      </c>
      <c r="N19" s="155">
        <v>0</v>
      </c>
      <c r="O19" s="155">
        <v>1</v>
      </c>
      <c r="P19" s="155">
        <v>1</v>
      </c>
      <c r="Q19" s="155">
        <v>1</v>
      </c>
      <c r="R19" s="155">
        <v>1</v>
      </c>
      <c r="S19" s="155">
        <v>97</v>
      </c>
      <c r="T19" s="155">
        <v>6</v>
      </c>
      <c r="U19" s="155">
        <v>1</v>
      </c>
      <c r="V19" s="155">
        <v>0</v>
      </c>
      <c r="W19" s="155">
        <v>1</v>
      </c>
      <c r="X19" s="155">
        <v>0</v>
      </c>
      <c r="Y19" s="155">
        <v>1</v>
      </c>
      <c r="Z19" s="155">
        <v>0</v>
      </c>
      <c r="AA19" s="155">
        <v>0</v>
      </c>
      <c r="AB19" s="155">
        <v>0</v>
      </c>
      <c r="AC19" s="155">
        <v>23</v>
      </c>
      <c r="AD19" s="155">
        <v>1</v>
      </c>
      <c r="AE19" s="155">
        <v>0</v>
      </c>
      <c r="AF19" s="155">
        <v>0</v>
      </c>
      <c r="AG19" s="155">
        <v>5</v>
      </c>
      <c r="AH19" s="155">
        <v>14</v>
      </c>
      <c r="AI19" s="155">
        <v>0</v>
      </c>
      <c r="AJ19" s="155">
        <v>8</v>
      </c>
      <c r="AK19" s="155">
        <v>0</v>
      </c>
      <c r="AL19" s="155">
        <v>0</v>
      </c>
      <c r="AM19" s="155">
        <v>2</v>
      </c>
      <c r="AN19" s="155">
        <v>5</v>
      </c>
      <c r="AO19" s="155">
        <v>1</v>
      </c>
      <c r="AP19" s="155">
        <v>6</v>
      </c>
    </row>
    <row r="20" spans="1:42" customFormat="1" ht="15.6" x14ac:dyDescent="0.3">
      <c r="A20" s="178" t="s">
        <v>55</v>
      </c>
      <c r="B20" s="179">
        <v>114</v>
      </c>
      <c r="C20" s="155">
        <v>0</v>
      </c>
      <c r="D20" s="155">
        <v>0</v>
      </c>
      <c r="E20" s="155">
        <v>3</v>
      </c>
      <c r="F20" s="155">
        <v>1</v>
      </c>
      <c r="G20" s="155">
        <v>1</v>
      </c>
      <c r="H20" s="155">
        <v>4</v>
      </c>
      <c r="I20" s="155">
        <v>0</v>
      </c>
      <c r="J20" s="155">
        <v>1</v>
      </c>
      <c r="K20" s="155">
        <v>0</v>
      </c>
      <c r="L20" s="155">
        <v>0</v>
      </c>
      <c r="M20" s="155">
        <v>1</v>
      </c>
      <c r="N20" s="155">
        <v>0</v>
      </c>
      <c r="O20" s="155">
        <v>0</v>
      </c>
      <c r="P20" s="155">
        <v>1</v>
      </c>
      <c r="Q20" s="155">
        <v>0</v>
      </c>
      <c r="R20" s="155">
        <v>1</v>
      </c>
      <c r="S20" s="155">
        <v>45</v>
      </c>
      <c r="T20" s="155">
        <v>3</v>
      </c>
      <c r="U20" s="155">
        <v>2</v>
      </c>
      <c r="V20" s="155">
        <v>0</v>
      </c>
      <c r="W20" s="155">
        <v>0</v>
      </c>
      <c r="X20" s="155">
        <v>0</v>
      </c>
      <c r="Y20" s="155">
        <v>0</v>
      </c>
      <c r="Z20" s="155">
        <v>0</v>
      </c>
      <c r="AA20" s="155">
        <v>0</v>
      </c>
      <c r="AB20" s="155">
        <v>0</v>
      </c>
      <c r="AC20" s="155">
        <v>15</v>
      </c>
      <c r="AD20" s="155">
        <v>0</v>
      </c>
      <c r="AE20" s="155">
        <v>0</v>
      </c>
      <c r="AF20" s="155">
        <v>0</v>
      </c>
      <c r="AG20" s="155">
        <v>10</v>
      </c>
      <c r="AH20" s="155">
        <v>9</v>
      </c>
      <c r="AI20" s="155">
        <v>0</v>
      </c>
      <c r="AJ20" s="155">
        <v>5</v>
      </c>
      <c r="AK20" s="155">
        <v>0</v>
      </c>
      <c r="AL20" s="155">
        <v>0</v>
      </c>
      <c r="AM20" s="155">
        <v>3</v>
      </c>
      <c r="AN20" s="155">
        <v>2</v>
      </c>
      <c r="AO20" s="155">
        <v>2</v>
      </c>
      <c r="AP20" s="155">
        <v>5</v>
      </c>
    </row>
    <row r="21" spans="1:42" customFormat="1" ht="15.6" x14ac:dyDescent="0.3">
      <c r="A21" s="178" t="s">
        <v>56</v>
      </c>
      <c r="B21" s="179">
        <v>122</v>
      </c>
      <c r="C21" s="155">
        <v>0</v>
      </c>
      <c r="D21" s="155">
        <v>0</v>
      </c>
      <c r="E21" s="155">
        <v>1</v>
      </c>
      <c r="F21" s="155">
        <v>1</v>
      </c>
      <c r="G21" s="155">
        <v>3</v>
      </c>
      <c r="H21" s="155">
        <v>7</v>
      </c>
      <c r="I21" s="155">
        <v>0</v>
      </c>
      <c r="J21" s="155">
        <v>3</v>
      </c>
      <c r="K21" s="155">
        <v>1</v>
      </c>
      <c r="L21" s="155">
        <v>0</v>
      </c>
      <c r="M21" s="155">
        <v>0</v>
      </c>
      <c r="N21" s="155">
        <v>0</v>
      </c>
      <c r="O21" s="155">
        <v>0</v>
      </c>
      <c r="P21" s="155">
        <v>0</v>
      </c>
      <c r="Q21" s="155">
        <v>1</v>
      </c>
      <c r="R21" s="155">
        <v>1</v>
      </c>
      <c r="S21" s="155">
        <v>46</v>
      </c>
      <c r="T21" s="155">
        <v>3</v>
      </c>
      <c r="U21" s="155">
        <v>1</v>
      </c>
      <c r="V21" s="155">
        <v>0</v>
      </c>
      <c r="W21" s="155">
        <v>0</v>
      </c>
      <c r="X21" s="155">
        <v>1</v>
      </c>
      <c r="Y21" s="155">
        <v>2</v>
      </c>
      <c r="Z21" s="155">
        <v>0</v>
      </c>
      <c r="AA21" s="155">
        <v>0</v>
      </c>
      <c r="AB21" s="155">
        <v>2</v>
      </c>
      <c r="AC21" s="155">
        <v>15</v>
      </c>
      <c r="AD21" s="155">
        <v>1</v>
      </c>
      <c r="AE21" s="155">
        <v>1</v>
      </c>
      <c r="AF21" s="155">
        <v>0</v>
      </c>
      <c r="AG21" s="155">
        <v>13</v>
      </c>
      <c r="AH21" s="155">
        <v>3</v>
      </c>
      <c r="AI21" s="155">
        <v>0</v>
      </c>
      <c r="AJ21" s="155">
        <v>6</v>
      </c>
      <c r="AK21" s="155">
        <v>0</v>
      </c>
      <c r="AL21" s="155">
        <v>0</v>
      </c>
      <c r="AM21" s="155">
        <v>3</v>
      </c>
      <c r="AN21" s="155">
        <v>4</v>
      </c>
      <c r="AO21" s="155">
        <v>0</v>
      </c>
      <c r="AP21" s="155">
        <v>3</v>
      </c>
    </row>
    <row r="22" spans="1:42" customFormat="1" ht="15.6" x14ac:dyDescent="0.3">
      <c r="A22" s="178" t="s">
        <v>57</v>
      </c>
      <c r="B22" s="179">
        <v>67</v>
      </c>
      <c r="C22" s="155">
        <v>0</v>
      </c>
      <c r="D22" s="155">
        <v>0</v>
      </c>
      <c r="E22" s="155">
        <v>0</v>
      </c>
      <c r="F22" s="155">
        <v>1</v>
      </c>
      <c r="G22" s="155">
        <v>0</v>
      </c>
      <c r="H22" s="155">
        <v>8</v>
      </c>
      <c r="I22" s="155">
        <v>0</v>
      </c>
      <c r="J22" s="155">
        <v>0</v>
      </c>
      <c r="K22" s="155">
        <v>0</v>
      </c>
      <c r="L22" s="155">
        <v>0</v>
      </c>
      <c r="M22" s="155">
        <v>0</v>
      </c>
      <c r="N22" s="155">
        <v>0</v>
      </c>
      <c r="O22" s="155">
        <v>0</v>
      </c>
      <c r="P22" s="155">
        <v>0</v>
      </c>
      <c r="Q22" s="155">
        <v>1</v>
      </c>
      <c r="R22" s="155">
        <v>0</v>
      </c>
      <c r="S22" s="155">
        <v>18</v>
      </c>
      <c r="T22" s="155">
        <v>2</v>
      </c>
      <c r="U22" s="155">
        <v>0</v>
      </c>
      <c r="V22" s="155">
        <v>0</v>
      </c>
      <c r="W22" s="155">
        <v>0</v>
      </c>
      <c r="X22" s="155">
        <v>0</v>
      </c>
      <c r="Y22" s="155">
        <v>1</v>
      </c>
      <c r="Z22" s="155">
        <v>0</v>
      </c>
      <c r="AA22" s="155">
        <v>0</v>
      </c>
      <c r="AB22" s="155">
        <v>0</v>
      </c>
      <c r="AC22" s="155">
        <v>16</v>
      </c>
      <c r="AD22" s="155">
        <v>0</v>
      </c>
      <c r="AE22" s="155">
        <v>4</v>
      </c>
      <c r="AF22" s="155">
        <v>0</v>
      </c>
      <c r="AG22" s="155">
        <v>0</v>
      </c>
      <c r="AH22" s="155">
        <v>4</v>
      </c>
      <c r="AI22" s="155">
        <v>0</v>
      </c>
      <c r="AJ22" s="155">
        <v>4</v>
      </c>
      <c r="AK22" s="155">
        <v>0</v>
      </c>
      <c r="AL22" s="155">
        <v>0</v>
      </c>
      <c r="AM22" s="155">
        <v>1</v>
      </c>
      <c r="AN22" s="155">
        <v>2</v>
      </c>
      <c r="AO22" s="155">
        <v>0</v>
      </c>
      <c r="AP22" s="155">
        <v>5</v>
      </c>
    </row>
    <row r="23" spans="1:42" customFormat="1" ht="15.6" x14ac:dyDescent="0.3">
      <c r="A23" s="178" t="s">
        <v>58</v>
      </c>
      <c r="B23" s="179">
        <v>113</v>
      </c>
      <c r="C23" s="155">
        <v>0</v>
      </c>
      <c r="D23" s="155">
        <v>0</v>
      </c>
      <c r="E23" s="155">
        <v>0</v>
      </c>
      <c r="F23" s="155">
        <v>1</v>
      </c>
      <c r="G23" s="155">
        <v>0</v>
      </c>
      <c r="H23" s="155">
        <v>9</v>
      </c>
      <c r="I23" s="155">
        <v>0</v>
      </c>
      <c r="J23" s="155">
        <v>4</v>
      </c>
      <c r="K23" s="155">
        <v>0</v>
      </c>
      <c r="L23" s="155">
        <v>0</v>
      </c>
      <c r="M23" s="155">
        <v>1</v>
      </c>
      <c r="N23" s="155">
        <v>0</v>
      </c>
      <c r="O23" s="155">
        <v>0</v>
      </c>
      <c r="P23" s="155">
        <v>0</v>
      </c>
      <c r="Q23" s="155">
        <v>6</v>
      </c>
      <c r="R23" s="155">
        <v>0</v>
      </c>
      <c r="S23" s="155">
        <v>32</v>
      </c>
      <c r="T23" s="155">
        <v>8</v>
      </c>
      <c r="U23" s="155">
        <v>0</v>
      </c>
      <c r="V23" s="155">
        <v>0</v>
      </c>
      <c r="W23" s="155">
        <v>1</v>
      </c>
      <c r="X23" s="155">
        <v>0</v>
      </c>
      <c r="Y23" s="155">
        <v>0</v>
      </c>
      <c r="Z23" s="155">
        <v>0</v>
      </c>
      <c r="AA23" s="155">
        <v>0</v>
      </c>
      <c r="AB23" s="155">
        <v>0</v>
      </c>
      <c r="AC23" s="155">
        <v>17</v>
      </c>
      <c r="AD23" s="155">
        <v>0</v>
      </c>
      <c r="AE23" s="155">
        <v>2</v>
      </c>
      <c r="AF23" s="155">
        <v>0</v>
      </c>
      <c r="AG23" s="155">
        <v>9</v>
      </c>
      <c r="AH23" s="155">
        <v>6</v>
      </c>
      <c r="AI23" s="155">
        <v>0</v>
      </c>
      <c r="AJ23" s="155">
        <v>7</v>
      </c>
      <c r="AK23" s="155">
        <v>0</v>
      </c>
      <c r="AL23" s="155">
        <v>2</v>
      </c>
      <c r="AM23" s="155">
        <v>2</v>
      </c>
      <c r="AN23" s="155">
        <v>1</v>
      </c>
      <c r="AO23" s="155">
        <v>1</v>
      </c>
      <c r="AP23" s="155">
        <v>4</v>
      </c>
    </row>
    <row r="24" spans="1:42" customFormat="1" ht="15.6" x14ac:dyDescent="0.3">
      <c r="A24" s="178" t="s">
        <v>59</v>
      </c>
      <c r="B24" s="179">
        <v>37</v>
      </c>
      <c r="C24" s="155">
        <v>1</v>
      </c>
      <c r="D24" s="155">
        <v>0</v>
      </c>
      <c r="E24" s="155">
        <v>1</v>
      </c>
      <c r="F24" s="155">
        <v>0</v>
      </c>
      <c r="G24" s="155">
        <v>2</v>
      </c>
      <c r="H24" s="155">
        <v>2</v>
      </c>
      <c r="I24" s="155">
        <v>0</v>
      </c>
      <c r="J24" s="155">
        <v>0</v>
      </c>
      <c r="K24" s="155">
        <v>0</v>
      </c>
      <c r="L24" s="155">
        <v>0</v>
      </c>
      <c r="M24" s="155">
        <v>0</v>
      </c>
      <c r="N24" s="155">
        <v>0</v>
      </c>
      <c r="O24" s="155">
        <v>0</v>
      </c>
      <c r="P24" s="155">
        <v>0</v>
      </c>
      <c r="Q24" s="155">
        <v>1</v>
      </c>
      <c r="R24" s="155">
        <v>0</v>
      </c>
      <c r="S24" s="155">
        <v>13</v>
      </c>
      <c r="T24" s="155">
        <v>2</v>
      </c>
      <c r="U24" s="155">
        <v>0</v>
      </c>
      <c r="V24" s="155">
        <v>0</v>
      </c>
      <c r="W24" s="155">
        <v>0</v>
      </c>
      <c r="X24" s="155">
        <v>0</v>
      </c>
      <c r="Y24" s="155">
        <v>0</v>
      </c>
      <c r="Z24" s="155">
        <v>0</v>
      </c>
      <c r="AA24" s="155">
        <v>0</v>
      </c>
      <c r="AB24" s="155">
        <v>0</v>
      </c>
      <c r="AC24" s="155">
        <v>2</v>
      </c>
      <c r="AD24" s="155">
        <v>0</v>
      </c>
      <c r="AE24" s="155">
        <v>2</v>
      </c>
      <c r="AF24" s="155">
        <v>1</v>
      </c>
      <c r="AG24" s="155">
        <v>3</v>
      </c>
      <c r="AH24" s="155">
        <v>3</v>
      </c>
      <c r="AI24" s="155">
        <v>0</v>
      </c>
      <c r="AJ24" s="155">
        <v>1</v>
      </c>
      <c r="AK24" s="155">
        <v>0</v>
      </c>
      <c r="AL24" s="155">
        <v>1</v>
      </c>
      <c r="AM24" s="155">
        <v>2</v>
      </c>
      <c r="AN24" s="155">
        <v>0</v>
      </c>
      <c r="AO24" s="155">
        <v>0</v>
      </c>
      <c r="AP24" s="155">
        <v>0</v>
      </c>
    </row>
    <row r="25" spans="1:42" customFormat="1" ht="15.6" x14ac:dyDescent="0.3">
      <c r="A25" s="178" t="s">
        <v>60</v>
      </c>
      <c r="B25" s="179">
        <v>182</v>
      </c>
      <c r="C25" s="155">
        <v>0</v>
      </c>
      <c r="D25" s="155">
        <v>0</v>
      </c>
      <c r="E25" s="155">
        <v>2</v>
      </c>
      <c r="F25" s="155">
        <v>0</v>
      </c>
      <c r="G25" s="155">
        <v>0</v>
      </c>
      <c r="H25" s="155">
        <v>9</v>
      </c>
      <c r="I25" s="155">
        <v>0</v>
      </c>
      <c r="J25" s="155">
        <v>0</v>
      </c>
      <c r="K25" s="155">
        <v>0</v>
      </c>
      <c r="L25" s="155">
        <v>0</v>
      </c>
      <c r="M25" s="155">
        <v>0</v>
      </c>
      <c r="N25" s="155">
        <v>0</v>
      </c>
      <c r="O25" s="155">
        <v>0</v>
      </c>
      <c r="P25" s="155">
        <v>1</v>
      </c>
      <c r="Q25" s="155">
        <v>1</v>
      </c>
      <c r="R25" s="155">
        <v>1</v>
      </c>
      <c r="S25" s="155">
        <v>93</v>
      </c>
      <c r="T25" s="155">
        <v>7</v>
      </c>
      <c r="U25" s="155">
        <v>0</v>
      </c>
      <c r="V25" s="155">
        <v>0</v>
      </c>
      <c r="W25" s="155">
        <v>0</v>
      </c>
      <c r="X25" s="155">
        <v>0</v>
      </c>
      <c r="Y25" s="155">
        <v>0</v>
      </c>
      <c r="Z25" s="155">
        <v>0</v>
      </c>
      <c r="AA25" s="155">
        <v>0</v>
      </c>
      <c r="AB25" s="155">
        <v>0</v>
      </c>
      <c r="AC25" s="155">
        <v>24</v>
      </c>
      <c r="AD25" s="155">
        <v>0</v>
      </c>
      <c r="AE25" s="155">
        <v>2</v>
      </c>
      <c r="AF25" s="155">
        <v>1</v>
      </c>
      <c r="AG25" s="155">
        <v>13</v>
      </c>
      <c r="AH25" s="155">
        <v>7</v>
      </c>
      <c r="AI25" s="155">
        <v>0</v>
      </c>
      <c r="AJ25" s="155">
        <v>8</v>
      </c>
      <c r="AK25" s="155">
        <v>0</v>
      </c>
      <c r="AL25" s="155">
        <v>0</v>
      </c>
      <c r="AM25" s="155">
        <v>3</v>
      </c>
      <c r="AN25" s="155">
        <v>4</v>
      </c>
      <c r="AO25" s="155">
        <v>0</v>
      </c>
      <c r="AP25" s="155">
        <v>6</v>
      </c>
    </row>
    <row r="26" spans="1:42" customFormat="1" ht="15.6" x14ac:dyDescent="0.3">
      <c r="A26" s="178" t="s">
        <v>61</v>
      </c>
      <c r="B26" s="179">
        <v>296</v>
      </c>
      <c r="C26" s="155">
        <v>0</v>
      </c>
      <c r="D26" s="155">
        <v>0</v>
      </c>
      <c r="E26" s="155">
        <v>0</v>
      </c>
      <c r="F26" s="155">
        <v>3</v>
      </c>
      <c r="G26" s="155">
        <v>1</v>
      </c>
      <c r="H26" s="155">
        <v>13</v>
      </c>
      <c r="I26" s="155">
        <v>0</v>
      </c>
      <c r="J26" s="155">
        <v>0</v>
      </c>
      <c r="K26" s="155">
        <v>0</v>
      </c>
      <c r="L26" s="155">
        <v>0</v>
      </c>
      <c r="M26" s="155">
        <v>0</v>
      </c>
      <c r="N26" s="155">
        <v>0</v>
      </c>
      <c r="O26" s="155">
        <v>2</v>
      </c>
      <c r="P26" s="155">
        <v>0</v>
      </c>
      <c r="Q26" s="155">
        <v>0</v>
      </c>
      <c r="R26" s="155">
        <v>1</v>
      </c>
      <c r="S26" s="155">
        <v>196</v>
      </c>
      <c r="T26" s="155">
        <v>11</v>
      </c>
      <c r="U26" s="155">
        <v>0</v>
      </c>
      <c r="V26" s="155">
        <v>0</v>
      </c>
      <c r="W26" s="155">
        <v>0</v>
      </c>
      <c r="X26" s="155">
        <v>0</v>
      </c>
      <c r="Y26" s="155">
        <v>1</v>
      </c>
      <c r="Z26" s="155">
        <v>0</v>
      </c>
      <c r="AA26" s="155">
        <v>0</v>
      </c>
      <c r="AB26" s="155">
        <v>0</v>
      </c>
      <c r="AC26" s="155">
        <v>17</v>
      </c>
      <c r="AD26" s="155">
        <v>1</v>
      </c>
      <c r="AE26" s="155">
        <v>0</v>
      </c>
      <c r="AF26" s="155">
        <v>0</v>
      </c>
      <c r="AG26" s="155">
        <v>20</v>
      </c>
      <c r="AH26" s="155">
        <v>12</v>
      </c>
      <c r="AI26" s="155">
        <v>1</v>
      </c>
      <c r="AJ26" s="155">
        <v>3</v>
      </c>
      <c r="AK26" s="155">
        <v>0</v>
      </c>
      <c r="AL26" s="155">
        <v>0</v>
      </c>
      <c r="AM26" s="155">
        <v>7</v>
      </c>
      <c r="AN26" s="155">
        <v>3</v>
      </c>
      <c r="AO26" s="155">
        <v>0</v>
      </c>
      <c r="AP26" s="155">
        <v>4</v>
      </c>
    </row>
    <row r="27" spans="1:42" customFormat="1" ht="15.6" x14ac:dyDescent="0.3">
      <c r="A27" s="178" t="s">
        <v>62</v>
      </c>
      <c r="B27" s="179">
        <v>294</v>
      </c>
      <c r="C27" s="155">
        <v>0</v>
      </c>
      <c r="D27" s="155">
        <v>0</v>
      </c>
      <c r="E27" s="155">
        <v>2</v>
      </c>
      <c r="F27" s="155">
        <v>1</v>
      </c>
      <c r="G27" s="155">
        <v>2</v>
      </c>
      <c r="H27" s="155">
        <v>17</v>
      </c>
      <c r="I27" s="155">
        <v>0</v>
      </c>
      <c r="J27" s="155">
        <v>2</v>
      </c>
      <c r="K27" s="155">
        <v>0</v>
      </c>
      <c r="L27" s="155">
        <v>0</v>
      </c>
      <c r="M27" s="155">
        <v>2</v>
      </c>
      <c r="N27" s="155">
        <v>0</v>
      </c>
      <c r="O27" s="155">
        <v>0</v>
      </c>
      <c r="P27" s="155">
        <v>0</v>
      </c>
      <c r="Q27" s="155">
        <v>1</v>
      </c>
      <c r="R27" s="155">
        <v>0</v>
      </c>
      <c r="S27" s="155">
        <v>155</v>
      </c>
      <c r="T27" s="155">
        <v>5</v>
      </c>
      <c r="U27" s="155">
        <v>0</v>
      </c>
      <c r="V27" s="155">
        <v>0</v>
      </c>
      <c r="W27" s="155">
        <v>1</v>
      </c>
      <c r="X27" s="155">
        <v>0</v>
      </c>
      <c r="Y27" s="155">
        <v>0</v>
      </c>
      <c r="Z27" s="155">
        <v>0</v>
      </c>
      <c r="AA27" s="155">
        <v>0</v>
      </c>
      <c r="AB27" s="155">
        <v>0</v>
      </c>
      <c r="AC27" s="155">
        <v>25</v>
      </c>
      <c r="AD27" s="155">
        <v>2</v>
      </c>
      <c r="AE27" s="155">
        <v>8</v>
      </c>
      <c r="AF27" s="155">
        <v>0</v>
      </c>
      <c r="AG27" s="155">
        <v>28</v>
      </c>
      <c r="AH27" s="155">
        <v>8</v>
      </c>
      <c r="AI27" s="155">
        <v>0</v>
      </c>
      <c r="AJ27" s="155">
        <v>14</v>
      </c>
      <c r="AK27" s="155">
        <v>0</v>
      </c>
      <c r="AL27" s="155">
        <v>3</v>
      </c>
      <c r="AM27" s="155">
        <v>6</v>
      </c>
      <c r="AN27" s="155">
        <v>1</v>
      </c>
      <c r="AO27" s="155">
        <v>2</v>
      </c>
      <c r="AP27" s="155">
        <v>9</v>
      </c>
    </row>
    <row r="28" spans="1:42" customFormat="1" ht="15.6" x14ac:dyDescent="0.3">
      <c r="A28" s="178" t="s">
        <v>63</v>
      </c>
      <c r="B28" s="179">
        <v>226</v>
      </c>
      <c r="C28" s="155">
        <v>0</v>
      </c>
      <c r="D28" s="155">
        <v>0</v>
      </c>
      <c r="E28" s="155">
        <v>1</v>
      </c>
      <c r="F28" s="155">
        <v>0</v>
      </c>
      <c r="G28" s="155">
        <v>0</v>
      </c>
      <c r="H28" s="155">
        <v>20</v>
      </c>
      <c r="I28" s="155">
        <v>0</v>
      </c>
      <c r="J28" s="155">
        <v>1</v>
      </c>
      <c r="K28" s="155">
        <v>0</v>
      </c>
      <c r="L28" s="155">
        <v>0</v>
      </c>
      <c r="M28" s="155">
        <v>1</v>
      </c>
      <c r="N28" s="155">
        <v>0</v>
      </c>
      <c r="O28" s="155">
        <v>1</v>
      </c>
      <c r="P28" s="155">
        <v>0</v>
      </c>
      <c r="Q28" s="155">
        <v>1</v>
      </c>
      <c r="R28" s="155">
        <v>1</v>
      </c>
      <c r="S28" s="155">
        <v>116</v>
      </c>
      <c r="T28" s="155">
        <v>8</v>
      </c>
      <c r="U28" s="155">
        <v>0</v>
      </c>
      <c r="V28" s="155">
        <v>1</v>
      </c>
      <c r="W28" s="155">
        <v>1</v>
      </c>
      <c r="X28" s="155">
        <v>0</v>
      </c>
      <c r="Y28" s="155">
        <v>1</v>
      </c>
      <c r="Z28" s="155">
        <v>0</v>
      </c>
      <c r="AA28" s="155">
        <v>0</v>
      </c>
      <c r="AB28" s="155">
        <v>0</v>
      </c>
      <c r="AC28" s="155">
        <v>11</v>
      </c>
      <c r="AD28" s="155">
        <v>2</v>
      </c>
      <c r="AE28" s="155">
        <v>1</v>
      </c>
      <c r="AF28" s="155">
        <v>1</v>
      </c>
      <c r="AG28" s="155">
        <v>13</v>
      </c>
      <c r="AH28" s="155">
        <v>16</v>
      </c>
      <c r="AI28" s="155">
        <v>0</v>
      </c>
      <c r="AJ28" s="155">
        <v>8</v>
      </c>
      <c r="AK28" s="155">
        <v>0</v>
      </c>
      <c r="AL28" s="155">
        <v>1</v>
      </c>
      <c r="AM28" s="155">
        <v>8</v>
      </c>
      <c r="AN28" s="155">
        <v>3</v>
      </c>
      <c r="AO28" s="155">
        <v>1</v>
      </c>
      <c r="AP28" s="155">
        <v>8</v>
      </c>
    </row>
    <row r="29" spans="1:42" customFormat="1" ht="15.6" x14ac:dyDescent="0.3">
      <c r="A29" s="178" t="s">
        <v>64</v>
      </c>
      <c r="B29" s="179">
        <v>38</v>
      </c>
      <c r="C29" s="155">
        <v>0</v>
      </c>
      <c r="D29" s="155">
        <v>0</v>
      </c>
      <c r="E29" s="155">
        <v>0</v>
      </c>
      <c r="F29" s="155">
        <v>0</v>
      </c>
      <c r="G29" s="155">
        <v>3</v>
      </c>
      <c r="H29" s="155">
        <v>2</v>
      </c>
      <c r="I29" s="155">
        <v>0</v>
      </c>
      <c r="J29" s="155">
        <v>0</v>
      </c>
      <c r="K29" s="155">
        <v>0</v>
      </c>
      <c r="L29" s="155">
        <v>0</v>
      </c>
      <c r="M29" s="155">
        <v>1</v>
      </c>
      <c r="N29" s="155">
        <v>0</v>
      </c>
      <c r="O29" s="155">
        <v>0</v>
      </c>
      <c r="P29" s="155">
        <v>0</v>
      </c>
      <c r="Q29" s="155">
        <v>5</v>
      </c>
      <c r="R29" s="155">
        <v>0</v>
      </c>
      <c r="S29" s="155">
        <v>15</v>
      </c>
      <c r="T29" s="155">
        <v>0</v>
      </c>
      <c r="U29" s="155">
        <v>0</v>
      </c>
      <c r="V29" s="155">
        <v>0</v>
      </c>
      <c r="W29" s="155">
        <v>1</v>
      </c>
      <c r="X29" s="155">
        <v>0</v>
      </c>
      <c r="Y29" s="155">
        <v>0</v>
      </c>
      <c r="Z29" s="155">
        <v>0</v>
      </c>
      <c r="AA29" s="155">
        <v>0</v>
      </c>
      <c r="AB29" s="155">
        <v>0</v>
      </c>
      <c r="AC29" s="155">
        <v>4</v>
      </c>
      <c r="AD29" s="155">
        <v>0</v>
      </c>
      <c r="AE29" s="155">
        <v>1</v>
      </c>
      <c r="AF29" s="155">
        <v>0</v>
      </c>
      <c r="AG29" s="155">
        <v>1</v>
      </c>
      <c r="AH29" s="155">
        <v>0</v>
      </c>
      <c r="AI29" s="155">
        <v>0</v>
      </c>
      <c r="AJ29" s="155">
        <v>3</v>
      </c>
      <c r="AK29" s="155">
        <v>0</v>
      </c>
      <c r="AL29" s="155">
        <v>0</v>
      </c>
      <c r="AM29" s="155">
        <v>1</v>
      </c>
      <c r="AN29" s="155">
        <v>1</v>
      </c>
      <c r="AO29" s="155">
        <v>0</v>
      </c>
      <c r="AP29" s="155">
        <v>0</v>
      </c>
    </row>
    <row r="30" spans="1:42" customFormat="1" ht="15.6" x14ac:dyDescent="0.3">
      <c r="A30" s="178" t="s">
        <v>65</v>
      </c>
      <c r="B30" s="179">
        <v>202</v>
      </c>
      <c r="C30" s="155">
        <v>0</v>
      </c>
      <c r="D30" s="155">
        <v>0</v>
      </c>
      <c r="E30" s="155">
        <v>3</v>
      </c>
      <c r="F30" s="155">
        <v>0</v>
      </c>
      <c r="G30" s="155">
        <v>1</v>
      </c>
      <c r="H30" s="155">
        <v>4</v>
      </c>
      <c r="I30" s="155">
        <v>0</v>
      </c>
      <c r="J30" s="155">
        <v>1</v>
      </c>
      <c r="K30" s="155">
        <v>1</v>
      </c>
      <c r="L30" s="155">
        <v>0</v>
      </c>
      <c r="M30" s="155">
        <v>0</v>
      </c>
      <c r="N30" s="155">
        <v>0</v>
      </c>
      <c r="O30" s="155">
        <v>0</v>
      </c>
      <c r="P30" s="155">
        <v>1</v>
      </c>
      <c r="Q30" s="155">
        <v>4</v>
      </c>
      <c r="R30" s="155">
        <v>0</v>
      </c>
      <c r="S30" s="155">
        <v>92</v>
      </c>
      <c r="T30" s="155">
        <v>10</v>
      </c>
      <c r="U30" s="155">
        <v>0</v>
      </c>
      <c r="V30" s="155">
        <v>2</v>
      </c>
      <c r="W30" s="155">
        <v>2</v>
      </c>
      <c r="X30" s="155">
        <v>0</v>
      </c>
      <c r="Y30" s="155">
        <v>2</v>
      </c>
      <c r="Z30" s="155">
        <v>0</v>
      </c>
      <c r="AA30" s="155">
        <v>2</v>
      </c>
      <c r="AB30" s="155">
        <v>2</v>
      </c>
      <c r="AC30" s="155">
        <v>17</v>
      </c>
      <c r="AD30" s="155">
        <v>0</v>
      </c>
      <c r="AE30" s="155">
        <v>1</v>
      </c>
      <c r="AF30" s="155">
        <v>0</v>
      </c>
      <c r="AG30" s="155">
        <v>19</v>
      </c>
      <c r="AH30" s="155">
        <v>10</v>
      </c>
      <c r="AI30" s="155">
        <v>0</v>
      </c>
      <c r="AJ30" s="155">
        <v>10</v>
      </c>
      <c r="AK30" s="155">
        <v>0</v>
      </c>
      <c r="AL30" s="155">
        <v>0</v>
      </c>
      <c r="AM30" s="155">
        <v>5</v>
      </c>
      <c r="AN30" s="155">
        <v>5</v>
      </c>
      <c r="AO30" s="155">
        <v>4</v>
      </c>
      <c r="AP30" s="155">
        <v>4</v>
      </c>
    </row>
    <row r="31" spans="1:42" customFormat="1" ht="15.6" x14ac:dyDescent="0.3">
      <c r="A31" s="178" t="s">
        <v>66</v>
      </c>
      <c r="B31" s="179">
        <v>236</v>
      </c>
      <c r="C31" s="155">
        <v>2</v>
      </c>
      <c r="D31" s="155">
        <v>3</v>
      </c>
      <c r="E31" s="155">
        <v>7</v>
      </c>
      <c r="F31" s="155">
        <v>2</v>
      </c>
      <c r="G31" s="155">
        <v>1</v>
      </c>
      <c r="H31" s="155">
        <v>19</v>
      </c>
      <c r="I31" s="155">
        <v>3</v>
      </c>
      <c r="J31" s="155">
        <v>2</v>
      </c>
      <c r="K31" s="155">
        <v>0</v>
      </c>
      <c r="L31" s="155">
        <v>0</v>
      </c>
      <c r="M31" s="155">
        <v>3</v>
      </c>
      <c r="N31" s="155">
        <v>0</v>
      </c>
      <c r="O31" s="155">
        <v>3</v>
      </c>
      <c r="P31" s="155">
        <v>2</v>
      </c>
      <c r="Q31" s="155">
        <v>3</v>
      </c>
      <c r="R31" s="155">
        <v>1</v>
      </c>
      <c r="S31" s="155">
        <v>36</v>
      </c>
      <c r="T31" s="155">
        <v>8</v>
      </c>
      <c r="U31" s="155">
        <v>7</v>
      </c>
      <c r="V31" s="155">
        <v>1</v>
      </c>
      <c r="W31" s="155">
        <v>1</v>
      </c>
      <c r="X31" s="155">
        <v>0</v>
      </c>
      <c r="Y31" s="155">
        <v>4</v>
      </c>
      <c r="Z31" s="155">
        <v>1</v>
      </c>
      <c r="AA31" s="155">
        <v>1</v>
      </c>
      <c r="AB31" s="155">
        <v>1</v>
      </c>
      <c r="AC31" s="155">
        <v>18</v>
      </c>
      <c r="AD31" s="155">
        <v>0</v>
      </c>
      <c r="AE31" s="155">
        <v>1</v>
      </c>
      <c r="AF31" s="155">
        <v>1</v>
      </c>
      <c r="AG31" s="155">
        <v>21</v>
      </c>
      <c r="AH31" s="155">
        <v>47</v>
      </c>
      <c r="AI31" s="155">
        <v>3</v>
      </c>
      <c r="AJ31" s="155">
        <v>9</v>
      </c>
      <c r="AK31" s="155">
        <v>0</v>
      </c>
      <c r="AL31" s="155">
        <v>2</v>
      </c>
      <c r="AM31" s="155">
        <v>7</v>
      </c>
      <c r="AN31" s="155">
        <v>5</v>
      </c>
      <c r="AO31" s="155">
        <v>3</v>
      </c>
      <c r="AP31" s="155">
        <v>8</v>
      </c>
    </row>
    <row r="32" spans="1:42" customFormat="1" ht="15.6" x14ac:dyDescent="0.3">
      <c r="A32" s="178" t="s">
        <v>67</v>
      </c>
      <c r="B32" s="179">
        <v>84</v>
      </c>
      <c r="C32" s="155">
        <v>0</v>
      </c>
      <c r="D32" s="155">
        <v>0</v>
      </c>
      <c r="E32" s="155">
        <v>1</v>
      </c>
      <c r="F32" s="155">
        <v>1</v>
      </c>
      <c r="G32" s="155">
        <v>1</v>
      </c>
      <c r="H32" s="155">
        <v>5</v>
      </c>
      <c r="I32" s="155">
        <v>0</v>
      </c>
      <c r="J32" s="155">
        <v>1</v>
      </c>
      <c r="K32" s="155">
        <v>0</v>
      </c>
      <c r="L32" s="155">
        <v>0</v>
      </c>
      <c r="M32" s="155">
        <v>0</v>
      </c>
      <c r="N32" s="155">
        <v>0</v>
      </c>
      <c r="O32" s="155">
        <v>2</v>
      </c>
      <c r="P32" s="155">
        <v>1</v>
      </c>
      <c r="Q32" s="155">
        <v>2</v>
      </c>
      <c r="R32" s="155">
        <v>0</v>
      </c>
      <c r="S32" s="155">
        <v>24</v>
      </c>
      <c r="T32" s="155">
        <v>6</v>
      </c>
      <c r="U32" s="155">
        <v>1</v>
      </c>
      <c r="V32" s="155">
        <v>0</v>
      </c>
      <c r="W32" s="155">
        <v>0</v>
      </c>
      <c r="X32" s="155">
        <v>0</v>
      </c>
      <c r="Y32" s="155">
        <v>1</v>
      </c>
      <c r="Z32" s="155">
        <v>0</v>
      </c>
      <c r="AA32" s="155">
        <v>3</v>
      </c>
      <c r="AB32" s="155">
        <v>1</v>
      </c>
      <c r="AC32" s="155">
        <v>11</v>
      </c>
      <c r="AD32" s="155">
        <v>0</v>
      </c>
      <c r="AE32" s="155">
        <v>0</v>
      </c>
      <c r="AF32" s="155">
        <v>0</v>
      </c>
      <c r="AG32" s="155">
        <v>3</v>
      </c>
      <c r="AH32" s="155">
        <v>5</v>
      </c>
      <c r="AI32" s="155">
        <v>1</v>
      </c>
      <c r="AJ32" s="155">
        <v>1</v>
      </c>
      <c r="AK32" s="155">
        <v>0</v>
      </c>
      <c r="AL32" s="155">
        <v>1</v>
      </c>
      <c r="AM32" s="155">
        <v>4</v>
      </c>
      <c r="AN32" s="155">
        <v>4</v>
      </c>
      <c r="AO32" s="155">
        <v>1</v>
      </c>
      <c r="AP32" s="155">
        <v>3</v>
      </c>
    </row>
    <row r="33" spans="1:42" customFormat="1" ht="15.6" x14ac:dyDescent="0.3">
      <c r="A33" s="178" t="s">
        <v>68</v>
      </c>
      <c r="B33" s="179">
        <v>402</v>
      </c>
      <c r="C33" s="155">
        <v>0</v>
      </c>
      <c r="D33" s="155">
        <v>0</v>
      </c>
      <c r="E33" s="155">
        <v>4</v>
      </c>
      <c r="F33" s="155">
        <v>8</v>
      </c>
      <c r="G33" s="155">
        <v>5</v>
      </c>
      <c r="H33" s="155">
        <v>33</v>
      </c>
      <c r="I33" s="155">
        <v>1</v>
      </c>
      <c r="J33" s="155">
        <v>5</v>
      </c>
      <c r="K33" s="155">
        <v>0</v>
      </c>
      <c r="L33" s="155">
        <v>0</v>
      </c>
      <c r="M33" s="155">
        <v>2</v>
      </c>
      <c r="N33" s="155">
        <v>0</v>
      </c>
      <c r="O33" s="155">
        <v>4</v>
      </c>
      <c r="P33" s="155">
        <v>1</v>
      </c>
      <c r="Q33" s="155">
        <v>6</v>
      </c>
      <c r="R33" s="155">
        <v>1</v>
      </c>
      <c r="S33" s="155">
        <v>120</v>
      </c>
      <c r="T33" s="155">
        <v>17</v>
      </c>
      <c r="U33" s="155">
        <v>1</v>
      </c>
      <c r="V33" s="155">
        <v>4</v>
      </c>
      <c r="W33" s="155">
        <v>5</v>
      </c>
      <c r="X33" s="155">
        <v>2</v>
      </c>
      <c r="Y33" s="155">
        <v>1</v>
      </c>
      <c r="Z33" s="155">
        <v>4</v>
      </c>
      <c r="AA33" s="155">
        <v>5</v>
      </c>
      <c r="AB33" s="155">
        <v>0</v>
      </c>
      <c r="AC33" s="155">
        <v>56</v>
      </c>
      <c r="AD33" s="155">
        <v>2</v>
      </c>
      <c r="AE33" s="155">
        <v>1</v>
      </c>
      <c r="AF33" s="155">
        <v>0</v>
      </c>
      <c r="AG33" s="155">
        <v>39</v>
      </c>
      <c r="AH33" s="155">
        <v>30</v>
      </c>
      <c r="AI33" s="155">
        <v>3</v>
      </c>
      <c r="AJ33" s="155">
        <v>16</v>
      </c>
      <c r="AK33" s="155">
        <v>0</v>
      </c>
      <c r="AL33" s="155">
        <v>3</v>
      </c>
      <c r="AM33" s="155">
        <v>10</v>
      </c>
      <c r="AN33" s="155">
        <v>4</v>
      </c>
      <c r="AO33" s="155">
        <v>8</v>
      </c>
      <c r="AP33" s="155">
        <v>1</v>
      </c>
    </row>
    <row r="34" spans="1:42" customFormat="1" ht="15.6" x14ac:dyDescent="0.3">
      <c r="A34" s="178" t="s">
        <v>69</v>
      </c>
      <c r="B34" s="179">
        <v>49</v>
      </c>
      <c r="C34" s="155">
        <v>0</v>
      </c>
      <c r="D34" s="155">
        <v>0</v>
      </c>
      <c r="E34" s="155">
        <v>0</v>
      </c>
      <c r="F34" s="155">
        <v>2</v>
      </c>
      <c r="G34" s="155">
        <v>0</v>
      </c>
      <c r="H34" s="155">
        <v>2</v>
      </c>
      <c r="I34" s="155">
        <v>0</v>
      </c>
      <c r="J34" s="155">
        <v>0</v>
      </c>
      <c r="K34" s="155">
        <v>0</v>
      </c>
      <c r="L34" s="155">
        <v>0</v>
      </c>
      <c r="M34" s="155">
        <v>0</v>
      </c>
      <c r="N34" s="155">
        <v>0</v>
      </c>
      <c r="O34" s="155">
        <v>0</v>
      </c>
      <c r="P34" s="155">
        <v>0</v>
      </c>
      <c r="Q34" s="155">
        <v>0</v>
      </c>
      <c r="R34" s="155">
        <v>1</v>
      </c>
      <c r="S34" s="155">
        <v>20</v>
      </c>
      <c r="T34" s="155">
        <v>3</v>
      </c>
      <c r="U34" s="155">
        <v>0</v>
      </c>
      <c r="V34" s="155">
        <v>0</v>
      </c>
      <c r="W34" s="155">
        <v>0</v>
      </c>
      <c r="X34" s="155">
        <v>0</v>
      </c>
      <c r="Y34" s="155">
        <v>0</v>
      </c>
      <c r="Z34" s="155">
        <v>0</v>
      </c>
      <c r="AA34" s="155">
        <v>0</v>
      </c>
      <c r="AB34" s="155">
        <v>0</v>
      </c>
      <c r="AC34" s="155">
        <v>7</v>
      </c>
      <c r="AD34" s="155">
        <v>1</v>
      </c>
      <c r="AE34" s="155">
        <v>1</v>
      </c>
      <c r="AF34" s="155">
        <v>0</v>
      </c>
      <c r="AG34" s="155">
        <v>2</v>
      </c>
      <c r="AH34" s="155">
        <v>3</v>
      </c>
      <c r="AI34" s="155">
        <v>0</v>
      </c>
      <c r="AJ34" s="155">
        <v>2</v>
      </c>
      <c r="AK34" s="155">
        <v>0</v>
      </c>
      <c r="AL34" s="155">
        <v>0</v>
      </c>
      <c r="AM34" s="155">
        <v>3</v>
      </c>
      <c r="AN34" s="155">
        <v>1</v>
      </c>
      <c r="AO34" s="155">
        <v>0</v>
      </c>
      <c r="AP34" s="155">
        <v>1</v>
      </c>
    </row>
    <row r="35" spans="1:42" customFormat="1" ht="15.6" x14ac:dyDescent="0.3">
      <c r="A35" s="178" t="s">
        <v>70</v>
      </c>
      <c r="B35" s="179">
        <v>211</v>
      </c>
      <c r="C35" s="155">
        <v>0</v>
      </c>
      <c r="D35" s="155">
        <v>0</v>
      </c>
      <c r="E35" s="155">
        <v>3</v>
      </c>
      <c r="F35" s="155">
        <v>0</v>
      </c>
      <c r="G35" s="155">
        <v>0</v>
      </c>
      <c r="H35" s="155">
        <v>7</v>
      </c>
      <c r="I35" s="155">
        <v>0</v>
      </c>
      <c r="J35" s="155">
        <v>1</v>
      </c>
      <c r="K35" s="155">
        <v>0</v>
      </c>
      <c r="L35" s="155">
        <v>0</v>
      </c>
      <c r="M35" s="155">
        <v>0</v>
      </c>
      <c r="N35" s="155">
        <v>0</v>
      </c>
      <c r="O35" s="155">
        <v>0</v>
      </c>
      <c r="P35" s="155">
        <v>1</v>
      </c>
      <c r="Q35" s="155">
        <v>2</v>
      </c>
      <c r="R35" s="155">
        <v>0</v>
      </c>
      <c r="S35" s="155">
        <v>122</v>
      </c>
      <c r="T35" s="155">
        <v>10</v>
      </c>
      <c r="U35" s="155">
        <v>0</v>
      </c>
      <c r="V35" s="155">
        <v>0</v>
      </c>
      <c r="W35" s="155">
        <v>0</v>
      </c>
      <c r="X35" s="155">
        <v>0</v>
      </c>
      <c r="Y35" s="155">
        <v>0</v>
      </c>
      <c r="Z35" s="155">
        <v>1</v>
      </c>
      <c r="AA35" s="155">
        <v>0</v>
      </c>
      <c r="AB35" s="155">
        <v>0</v>
      </c>
      <c r="AC35" s="155">
        <v>18</v>
      </c>
      <c r="AD35" s="155">
        <v>0</v>
      </c>
      <c r="AE35" s="155">
        <v>0</v>
      </c>
      <c r="AF35" s="155">
        <v>0</v>
      </c>
      <c r="AG35" s="155">
        <v>17</v>
      </c>
      <c r="AH35" s="155">
        <v>11</v>
      </c>
      <c r="AI35" s="155">
        <v>1</v>
      </c>
      <c r="AJ35" s="155">
        <v>4</v>
      </c>
      <c r="AK35" s="155">
        <v>0</v>
      </c>
      <c r="AL35" s="155">
        <v>0</v>
      </c>
      <c r="AM35" s="155">
        <v>4</v>
      </c>
      <c r="AN35" s="155">
        <v>1</v>
      </c>
      <c r="AO35" s="155">
        <v>0</v>
      </c>
      <c r="AP35" s="155">
        <v>8</v>
      </c>
    </row>
    <row r="36" spans="1:42" customFormat="1" ht="15.6" x14ac:dyDescent="0.3">
      <c r="A36" s="178" t="s">
        <v>71</v>
      </c>
      <c r="B36" s="179">
        <v>121</v>
      </c>
      <c r="C36" s="155">
        <v>0</v>
      </c>
      <c r="D36" s="155">
        <v>0</v>
      </c>
      <c r="E36" s="155">
        <v>0</v>
      </c>
      <c r="F36" s="155">
        <v>1</v>
      </c>
      <c r="G36" s="155">
        <v>7</v>
      </c>
      <c r="H36" s="155">
        <v>4</v>
      </c>
      <c r="I36" s="155">
        <v>0</v>
      </c>
      <c r="J36" s="155">
        <v>1</v>
      </c>
      <c r="K36" s="155">
        <v>0</v>
      </c>
      <c r="L36" s="155">
        <v>0</v>
      </c>
      <c r="M36" s="155">
        <v>0</v>
      </c>
      <c r="N36" s="155">
        <v>0</v>
      </c>
      <c r="O36" s="155">
        <v>1</v>
      </c>
      <c r="P36" s="155">
        <v>4</v>
      </c>
      <c r="Q36" s="155">
        <v>1</v>
      </c>
      <c r="R36" s="155">
        <v>0</v>
      </c>
      <c r="S36" s="155">
        <v>36</v>
      </c>
      <c r="T36" s="155">
        <v>10</v>
      </c>
      <c r="U36" s="155">
        <v>0</v>
      </c>
      <c r="V36" s="155">
        <v>0</v>
      </c>
      <c r="W36" s="155">
        <v>1</v>
      </c>
      <c r="X36" s="155">
        <v>0</v>
      </c>
      <c r="Y36" s="155">
        <v>1</v>
      </c>
      <c r="Z36" s="155">
        <v>0</v>
      </c>
      <c r="AA36" s="155">
        <v>0</v>
      </c>
      <c r="AB36" s="155">
        <v>0</v>
      </c>
      <c r="AC36" s="155">
        <v>6</v>
      </c>
      <c r="AD36" s="155">
        <v>0</v>
      </c>
      <c r="AE36" s="155">
        <v>2</v>
      </c>
      <c r="AF36" s="155">
        <v>0</v>
      </c>
      <c r="AG36" s="155">
        <v>11</v>
      </c>
      <c r="AH36" s="155">
        <v>11</v>
      </c>
      <c r="AI36" s="155">
        <v>0</v>
      </c>
      <c r="AJ36" s="155">
        <v>7</v>
      </c>
      <c r="AK36" s="155">
        <v>1</v>
      </c>
      <c r="AL36" s="155">
        <v>4</v>
      </c>
      <c r="AM36" s="155">
        <v>4</v>
      </c>
      <c r="AN36" s="155">
        <v>4</v>
      </c>
      <c r="AO36" s="155">
        <v>0</v>
      </c>
      <c r="AP36" s="155">
        <v>4</v>
      </c>
    </row>
    <row r="37" spans="1:42" customFormat="1" ht="15.6" x14ac:dyDescent="0.3">
      <c r="A37" s="178" t="s">
        <v>72</v>
      </c>
      <c r="B37" s="179">
        <v>421</v>
      </c>
      <c r="C37" s="155">
        <v>0</v>
      </c>
      <c r="D37" s="155">
        <v>0</v>
      </c>
      <c r="E37" s="155">
        <v>6</v>
      </c>
      <c r="F37" s="155">
        <v>1</v>
      </c>
      <c r="G37" s="155">
        <v>1</v>
      </c>
      <c r="H37" s="155">
        <v>8</v>
      </c>
      <c r="I37" s="155">
        <v>0</v>
      </c>
      <c r="J37" s="155">
        <v>2</v>
      </c>
      <c r="K37" s="155">
        <v>0</v>
      </c>
      <c r="L37" s="155">
        <v>0</v>
      </c>
      <c r="M37" s="155">
        <v>0</v>
      </c>
      <c r="N37" s="155">
        <v>0</v>
      </c>
      <c r="O37" s="155">
        <v>1</v>
      </c>
      <c r="P37" s="155">
        <v>0</v>
      </c>
      <c r="Q37" s="155">
        <v>3</v>
      </c>
      <c r="R37" s="155">
        <v>3</v>
      </c>
      <c r="S37" s="155">
        <v>279</v>
      </c>
      <c r="T37" s="155">
        <v>12</v>
      </c>
      <c r="U37" s="155">
        <v>1</v>
      </c>
      <c r="V37" s="155">
        <v>0</v>
      </c>
      <c r="W37" s="155">
        <v>1</v>
      </c>
      <c r="X37" s="155">
        <v>0</v>
      </c>
      <c r="Y37" s="155">
        <v>1</v>
      </c>
      <c r="Z37" s="155">
        <v>0</v>
      </c>
      <c r="AA37" s="155">
        <v>0</v>
      </c>
      <c r="AB37" s="155">
        <v>0</v>
      </c>
      <c r="AC37" s="155">
        <v>29</v>
      </c>
      <c r="AD37" s="155">
        <v>0</v>
      </c>
      <c r="AE37" s="155">
        <v>0</v>
      </c>
      <c r="AF37" s="155">
        <v>0</v>
      </c>
      <c r="AG37" s="155">
        <v>17</v>
      </c>
      <c r="AH37" s="155">
        <v>16</v>
      </c>
      <c r="AI37" s="155">
        <v>0</v>
      </c>
      <c r="AJ37" s="155">
        <v>16</v>
      </c>
      <c r="AK37" s="155">
        <v>0</v>
      </c>
      <c r="AL37" s="155">
        <v>2</v>
      </c>
      <c r="AM37" s="155">
        <v>10</v>
      </c>
      <c r="AN37" s="155">
        <v>1</v>
      </c>
      <c r="AO37" s="155">
        <v>1</v>
      </c>
      <c r="AP37" s="155">
        <v>10</v>
      </c>
    </row>
    <row r="38" spans="1:42" customFormat="1" ht="15.6" x14ac:dyDescent="0.3">
      <c r="A38" s="178" t="s">
        <v>73</v>
      </c>
      <c r="B38" s="179">
        <v>338</v>
      </c>
      <c r="C38" s="155">
        <v>0</v>
      </c>
      <c r="D38" s="155">
        <v>0</v>
      </c>
      <c r="E38" s="155">
        <v>4</v>
      </c>
      <c r="F38" s="155">
        <v>2</v>
      </c>
      <c r="G38" s="155">
        <v>3</v>
      </c>
      <c r="H38" s="155">
        <v>19</v>
      </c>
      <c r="I38" s="155">
        <v>0</v>
      </c>
      <c r="J38" s="155">
        <v>1</v>
      </c>
      <c r="K38" s="155">
        <v>0</v>
      </c>
      <c r="L38" s="155">
        <v>0</v>
      </c>
      <c r="M38" s="155">
        <v>2</v>
      </c>
      <c r="N38" s="155">
        <v>0</v>
      </c>
      <c r="O38" s="155">
        <v>0</v>
      </c>
      <c r="P38" s="155">
        <v>0</v>
      </c>
      <c r="Q38" s="155">
        <v>3</v>
      </c>
      <c r="R38" s="155">
        <v>0</v>
      </c>
      <c r="S38" s="155">
        <v>163</v>
      </c>
      <c r="T38" s="155">
        <v>13</v>
      </c>
      <c r="U38" s="155">
        <v>0</v>
      </c>
      <c r="V38" s="155">
        <v>0</v>
      </c>
      <c r="W38" s="155">
        <v>0</v>
      </c>
      <c r="X38" s="155">
        <v>1</v>
      </c>
      <c r="Y38" s="155">
        <v>1</v>
      </c>
      <c r="Z38" s="155">
        <v>1</v>
      </c>
      <c r="AA38" s="155">
        <v>1</v>
      </c>
      <c r="AB38" s="155">
        <v>0</v>
      </c>
      <c r="AC38" s="155">
        <v>32</v>
      </c>
      <c r="AD38" s="155">
        <v>0</v>
      </c>
      <c r="AE38" s="155">
        <v>3</v>
      </c>
      <c r="AF38" s="155">
        <v>0</v>
      </c>
      <c r="AG38" s="155">
        <v>32</v>
      </c>
      <c r="AH38" s="155">
        <v>10</v>
      </c>
      <c r="AI38" s="155">
        <v>0</v>
      </c>
      <c r="AJ38" s="155">
        <v>20</v>
      </c>
      <c r="AK38" s="155">
        <v>0</v>
      </c>
      <c r="AL38" s="155">
        <v>0</v>
      </c>
      <c r="AM38" s="155">
        <v>7</v>
      </c>
      <c r="AN38" s="155">
        <v>7</v>
      </c>
      <c r="AO38" s="155">
        <v>4</v>
      </c>
      <c r="AP38" s="155">
        <v>9</v>
      </c>
    </row>
    <row r="39" spans="1:42" customFormat="1" ht="15.6" x14ac:dyDescent="0.3">
      <c r="A39" s="178" t="s">
        <v>74</v>
      </c>
      <c r="B39" s="179">
        <v>49</v>
      </c>
      <c r="C39" s="155">
        <v>0</v>
      </c>
      <c r="D39" s="155">
        <v>0</v>
      </c>
      <c r="E39" s="155">
        <v>2</v>
      </c>
      <c r="F39" s="155">
        <v>0</v>
      </c>
      <c r="G39" s="155">
        <v>0</v>
      </c>
      <c r="H39" s="155">
        <v>2</v>
      </c>
      <c r="I39" s="155">
        <v>0</v>
      </c>
      <c r="J39" s="155">
        <v>0</v>
      </c>
      <c r="K39" s="155">
        <v>0</v>
      </c>
      <c r="L39" s="155">
        <v>0</v>
      </c>
      <c r="M39" s="155">
        <v>2</v>
      </c>
      <c r="N39" s="155">
        <v>0</v>
      </c>
      <c r="O39" s="155">
        <v>1</v>
      </c>
      <c r="P39" s="155">
        <v>2</v>
      </c>
      <c r="Q39" s="155">
        <v>0</v>
      </c>
      <c r="R39" s="155">
        <v>0</v>
      </c>
      <c r="S39" s="155">
        <v>11</v>
      </c>
      <c r="T39" s="155">
        <v>4</v>
      </c>
      <c r="U39" s="155">
        <v>1</v>
      </c>
      <c r="V39" s="155">
        <v>0</v>
      </c>
      <c r="W39" s="155">
        <v>0</v>
      </c>
      <c r="X39" s="155">
        <v>0</v>
      </c>
      <c r="Y39" s="155">
        <v>0</v>
      </c>
      <c r="Z39" s="155">
        <v>0</v>
      </c>
      <c r="AA39" s="155">
        <v>0</v>
      </c>
      <c r="AB39" s="155">
        <v>0</v>
      </c>
      <c r="AC39" s="155">
        <v>6</v>
      </c>
      <c r="AD39" s="155">
        <v>0</v>
      </c>
      <c r="AE39" s="155">
        <v>0</v>
      </c>
      <c r="AF39" s="155">
        <v>0</v>
      </c>
      <c r="AG39" s="155">
        <v>5</v>
      </c>
      <c r="AH39" s="155">
        <v>6</v>
      </c>
      <c r="AI39" s="155">
        <v>1</v>
      </c>
      <c r="AJ39" s="155">
        <v>3</v>
      </c>
      <c r="AK39" s="155">
        <v>0</v>
      </c>
      <c r="AL39" s="155">
        <v>0</v>
      </c>
      <c r="AM39" s="155">
        <v>0</v>
      </c>
      <c r="AN39" s="155">
        <v>1</v>
      </c>
      <c r="AO39" s="155">
        <v>0</v>
      </c>
      <c r="AP39" s="155">
        <v>2</v>
      </c>
    </row>
    <row r="40" spans="1:42" customFormat="1" ht="15.6" x14ac:dyDescent="0.3">
      <c r="A40" s="178" t="s">
        <v>75</v>
      </c>
      <c r="B40" s="179">
        <v>270</v>
      </c>
      <c r="C40" s="155">
        <v>0</v>
      </c>
      <c r="D40" s="155">
        <v>0</v>
      </c>
      <c r="E40" s="155">
        <v>2</v>
      </c>
      <c r="F40" s="155">
        <v>0</v>
      </c>
      <c r="G40" s="155">
        <v>1</v>
      </c>
      <c r="H40" s="155">
        <v>8</v>
      </c>
      <c r="I40" s="155">
        <v>0</v>
      </c>
      <c r="J40" s="155">
        <v>0</v>
      </c>
      <c r="K40" s="155">
        <v>0</v>
      </c>
      <c r="L40" s="155">
        <v>0</v>
      </c>
      <c r="M40" s="155">
        <v>0</v>
      </c>
      <c r="N40" s="155">
        <v>0</v>
      </c>
      <c r="O40" s="155">
        <v>0</v>
      </c>
      <c r="P40" s="155">
        <v>2</v>
      </c>
      <c r="Q40" s="155">
        <v>6</v>
      </c>
      <c r="R40" s="155">
        <v>0</v>
      </c>
      <c r="S40" s="155">
        <v>148</v>
      </c>
      <c r="T40" s="155">
        <v>12</v>
      </c>
      <c r="U40" s="155">
        <v>1</v>
      </c>
      <c r="V40" s="155">
        <v>1</v>
      </c>
      <c r="W40" s="155">
        <v>0</v>
      </c>
      <c r="X40" s="155">
        <v>0</v>
      </c>
      <c r="Y40" s="155">
        <v>0</v>
      </c>
      <c r="Z40" s="155">
        <v>0</v>
      </c>
      <c r="AA40" s="155">
        <v>0</v>
      </c>
      <c r="AB40" s="155">
        <v>0</v>
      </c>
      <c r="AC40" s="155">
        <v>28</v>
      </c>
      <c r="AD40" s="155">
        <v>0</v>
      </c>
      <c r="AE40" s="155">
        <v>1</v>
      </c>
      <c r="AF40" s="155">
        <v>0</v>
      </c>
      <c r="AG40" s="155">
        <v>19</v>
      </c>
      <c r="AH40" s="155">
        <v>9</v>
      </c>
      <c r="AI40" s="155">
        <v>0</v>
      </c>
      <c r="AJ40" s="155">
        <v>10</v>
      </c>
      <c r="AK40" s="155">
        <v>0</v>
      </c>
      <c r="AL40" s="155">
        <v>1</v>
      </c>
      <c r="AM40" s="155">
        <v>5</v>
      </c>
      <c r="AN40" s="155">
        <v>2</v>
      </c>
      <c r="AO40" s="155">
        <v>7</v>
      </c>
      <c r="AP40" s="155">
        <v>7</v>
      </c>
    </row>
    <row r="41" spans="1:42" customFormat="1" ht="15.6" x14ac:dyDescent="0.3">
      <c r="A41" s="178" t="s">
        <v>76</v>
      </c>
      <c r="B41" s="179">
        <v>111</v>
      </c>
      <c r="C41" s="155">
        <v>0</v>
      </c>
      <c r="D41" s="155">
        <v>0</v>
      </c>
      <c r="E41" s="155">
        <v>3</v>
      </c>
      <c r="F41" s="155">
        <v>2</v>
      </c>
      <c r="G41" s="155">
        <v>2</v>
      </c>
      <c r="H41" s="155">
        <v>7</v>
      </c>
      <c r="I41" s="155">
        <v>1</v>
      </c>
      <c r="J41" s="155">
        <v>0</v>
      </c>
      <c r="K41" s="155">
        <v>1</v>
      </c>
      <c r="L41" s="155">
        <v>1</v>
      </c>
      <c r="M41" s="155">
        <v>1</v>
      </c>
      <c r="N41" s="155">
        <v>1</v>
      </c>
      <c r="O41" s="155">
        <v>3</v>
      </c>
      <c r="P41" s="155">
        <v>3</v>
      </c>
      <c r="Q41" s="155">
        <v>0</v>
      </c>
      <c r="R41" s="155">
        <v>1</v>
      </c>
      <c r="S41" s="155">
        <v>31</v>
      </c>
      <c r="T41" s="155">
        <v>3</v>
      </c>
      <c r="U41" s="155">
        <v>0</v>
      </c>
      <c r="V41" s="155">
        <v>0</v>
      </c>
      <c r="W41" s="155">
        <v>0</v>
      </c>
      <c r="X41" s="155">
        <v>0</v>
      </c>
      <c r="Y41" s="155">
        <v>0</v>
      </c>
      <c r="Z41" s="155">
        <v>0</v>
      </c>
      <c r="AA41" s="155">
        <v>0</v>
      </c>
      <c r="AB41" s="155">
        <v>0</v>
      </c>
      <c r="AC41" s="155">
        <v>10</v>
      </c>
      <c r="AD41" s="155">
        <v>0</v>
      </c>
      <c r="AE41" s="155">
        <v>3</v>
      </c>
      <c r="AF41" s="155">
        <v>0</v>
      </c>
      <c r="AG41" s="155">
        <v>13</v>
      </c>
      <c r="AH41" s="155">
        <v>11</v>
      </c>
      <c r="AI41" s="155">
        <v>0</v>
      </c>
      <c r="AJ41" s="155">
        <v>9</v>
      </c>
      <c r="AK41" s="155">
        <v>0</v>
      </c>
      <c r="AL41" s="155">
        <v>0</v>
      </c>
      <c r="AM41" s="155">
        <v>1</v>
      </c>
      <c r="AN41" s="155">
        <v>2</v>
      </c>
      <c r="AO41" s="155">
        <v>0</v>
      </c>
      <c r="AP41" s="155">
        <v>2</v>
      </c>
    </row>
    <row r="42" spans="1:42" customFormat="1" ht="15.6" x14ac:dyDescent="0.3">
      <c r="A42" s="178" t="s">
        <v>77</v>
      </c>
      <c r="B42" s="179">
        <v>1873</v>
      </c>
      <c r="C42" s="155">
        <v>0</v>
      </c>
      <c r="D42" s="155">
        <v>7</v>
      </c>
      <c r="E42" s="155">
        <v>48</v>
      </c>
      <c r="F42" s="155">
        <v>9</v>
      </c>
      <c r="G42" s="155">
        <v>18</v>
      </c>
      <c r="H42" s="155">
        <v>721</v>
      </c>
      <c r="I42" s="155">
        <v>2</v>
      </c>
      <c r="J42" s="155">
        <v>85</v>
      </c>
      <c r="K42" s="155">
        <v>0</v>
      </c>
      <c r="L42" s="155">
        <v>2</v>
      </c>
      <c r="M42" s="155">
        <v>13</v>
      </c>
      <c r="N42" s="155">
        <v>0</v>
      </c>
      <c r="O42" s="155">
        <v>8</v>
      </c>
      <c r="P42" s="155">
        <v>15</v>
      </c>
      <c r="Q42" s="155">
        <v>14</v>
      </c>
      <c r="R42" s="155">
        <v>11</v>
      </c>
      <c r="S42" s="155">
        <v>269</v>
      </c>
      <c r="T42" s="155">
        <v>30</v>
      </c>
      <c r="U42" s="155">
        <v>7</v>
      </c>
      <c r="V42" s="155">
        <v>37</v>
      </c>
      <c r="W42" s="155">
        <v>33</v>
      </c>
      <c r="X42" s="155">
        <v>2</v>
      </c>
      <c r="Y42" s="155">
        <v>13</v>
      </c>
      <c r="Z42" s="155">
        <v>6</v>
      </c>
      <c r="AA42" s="155">
        <v>20</v>
      </c>
      <c r="AB42" s="155">
        <v>1</v>
      </c>
      <c r="AC42" s="155">
        <v>83</v>
      </c>
      <c r="AD42" s="155">
        <v>8</v>
      </c>
      <c r="AE42" s="155">
        <v>14</v>
      </c>
      <c r="AF42" s="155">
        <v>26</v>
      </c>
      <c r="AG42" s="155">
        <v>81</v>
      </c>
      <c r="AH42" s="155">
        <v>87</v>
      </c>
      <c r="AI42" s="155">
        <v>11</v>
      </c>
      <c r="AJ42" s="155">
        <v>51</v>
      </c>
      <c r="AK42" s="155">
        <v>3</v>
      </c>
      <c r="AL42" s="155">
        <v>21</v>
      </c>
      <c r="AM42" s="155">
        <v>29</v>
      </c>
      <c r="AN42" s="155">
        <v>15</v>
      </c>
      <c r="AO42" s="155">
        <v>30</v>
      </c>
      <c r="AP42" s="155">
        <v>43</v>
      </c>
    </row>
    <row r="43" spans="1:42" customFormat="1" ht="15.6" x14ac:dyDescent="0.3">
      <c r="A43" s="178" t="s">
        <v>78</v>
      </c>
      <c r="B43" s="179">
        <v>293</v>
      </c>
      <c r="C43" s="155">
        <v>0</v>
      </c>
      <c r="D43" s="155">
        <v>0</v>
      </c>
      <c r="E43" s="155">
        <v>5</v>
      </c>
      <c r="F43" s="155">
        <v>2</v>
      </c>
      <c r="G43" s="155">
        <v>4</v>
      </c>
      <c r="H43" s="155">
        <v>12</v>
      </c>
      <c r="I43" s="155">
        <v>0</v>
      </c>
      <c r="J43" s="155">
        <v>0</v>
      </c>
      <c r="K43" s="155">
        <v>1</v>
      </c>
      <c r="L43" s="155">
        <v>0</v>
      </c>
      <c r="M43" s="155">
        <v>0</v>
      </c>
      <c r="N43" s="155">
        <v>1</v>
      </c>
      <c r="O43" s="155">
        <v>1</v>
      </c>
      <c r="P43" s="155">
        <v>3</v>
      </c>
      <c r="Q43" s="155">
        <v>2</v>
      </c>
      <c r="R43" s="155">
        <v>0</v>
      </c>
      <c r="S43" s="155">
        <v>144</v>
      </c>
      <c r="T43" s="155">
        <v>12</v>
      </c>
      <c r="U43" s="155">
        <v>2</v>
      </c>
      <c r="V43" s="155">
        <v>0</v>
      </c>
      <c r="W43" s="155">
        <v>0</v>
      </c>
      <c r="X43" s="155">
        <v>0</v>
      </c>
      <c r="Y43" s="155">
        <v>1</v>
      </c>
      <c r="Z43" s="155">
        <v>0</v>
      </c>
      <c r="AA43" s="155">
        <v>0</v>
      </c>
      <c r="AB43" s="155">
        <v>2</v>
      </c>
      <c r="AC43" s="155">
        <v>28</v>
      </c>
      <c r="AD43" s="155">
        <v>1</v>
      </c>
      <c r="AE43" s="155">
        <v>1</v>
      </c>
      <c r="AF43" s="155">
        <v>0</v>
      </c>
      <c r="AG43" s="155">
        <v>19</v>
      </c>
      <c r="AH43" s="155">
        <v>13</v>
      </c>
      <c r="AI43" s="155">
        <v>0</v>
      </c>
      <c r="AJ43" s="155">
        <v>9</v>
      </c>
      <c r="AK43" s="155">
        <v>0</v>
      </c>
      <c r="AL43" s="155">
        <v>4</v>
      </c>
      <c r="AM43" s="155">
        <v>12</v>
      </c>
      <c r="AN43" s="155">
        <v>5</v>
      </c>
      <c r="AO43" s="155">
        <v>2</v>
      </c>
      <c r="AP43" s="155">
        <v>7</v>
      </c>
    </row>
    <row r="44" spans="1:42" customFormat="1" ht="15.6" x14ac:dyDescent="0.3">
      <c r="A44" s="178" t="s">
        <v>79</v>
      </c>
      <c r="B44" s="179">
        <v>20</v>
      </c>
      <c r="C44" s="155">
        <v>0</v>
      </c>
      <c r="D44" s="155">
        <v>0</v>
      </c>
      <c r="E44" s="155">
        <v>0</v>
      </c>
      <c r="F44" s="155">
        <v>0</v>
      </c>
      <c r="G44" s="155">
        <v>0</v>
      </c>
      <c r="H44" s="155">
        <v>1</v>
      </c>
      <c r="I44" s="155">
        <v>0</v>
      </c>
      <c r="J44" s="155">
        <v>0</v>
      </c>
      <c r="K44" s="155">
        <v>0</v>
      </c>
      <c r="L44" s="155">
        <v>0</v>
      </c>
      <c r="M44" s="155">
        <v>1</v>
      </c>
      <c r="N44" s="155">
        <v>0</v>
      </c>
      <c r="O44" s="155">
        <v>0</v>
      </c>
      <c r="P44" s="155">
        <v>0</v>
      </c>
      <c r="Q44" s="155">
        <v>0</v>
      </c>
      <c r="R44" s="155">
        <v>0</v>
      </c>
      <c r="S44" s="155">
        <v>6</v>
      </c>
      <c r="T44" s="155">
        <v>1</v>
      </c>
      <c r="U44" s="155">
        <v>0</v>
      </c>
      <c r="V44" s="155">
        <v>0</v>
      </c>
      <c r="W44" s="155">
        <v>0</v>
      </c>
      <c r="X44" s="155">
        <v>0</v>
      </c>
      <c r="Y44" s="155">
        <v>0</v>
      </c>
      <c r="Z44" s="155">
        <v>1</v>
      </c>
      <c r="AA44" s="155">
        <v>0</v>
      </c>
      <c r="AB44" s="155">
        <v>0</v>
      </c>
      <c r="AC44" s="155">
        <v>4</v>
      </c>
      <c r="AD44" s="155">
        <v>0</v>
      </c>
      <c r="AE44" s="155">
        <v>2</v>
      </c>
      <c r="AF44" s="155">
        <v>0</v>
      </c>
      <c r="AG44" s="155">
        <v>1</v>
      </c>
      <c r="AH44" s="155">
        <v>1</v>
      </c>
      <c r="AI44" s="155">
        <v>1</v>
      </c>
      <c r="AJ44" s="155">
        <v>0</v>
      </c>
      <c r="AK44" s="155">
        <v>0</v>
      </c>
      <c r="AL44" s="155">
        <v>0</v>
      </c>
      <c r="AM44" s="155">
        <v>0</v>
      </c>
      <c r="AN44" s="155">
        <v>0</v>
      </c>
      <c r="AO44" s="155">
        <v>0</v>
      </c>
      <c r="AP44" s="155">
        <v>1</v>
      </c>
    </row>
    <row r="45" spans="1:42" customFormat="1" ht="15.6" x14ac:dyDescent="0.3">
      <c r="A45" s="178" t="s">
        <v>80</v>
      </c>
      <c r="B45" s="179">
        <v>112</v>
      </c>
      <c r="C45" s="155">
        <v>0</v>
      </c>
      <c r="D45" s="155">
        <v>1</v>
      </c>
      <c r="E45" s="155">
        <v>4</v>
      </c>
      <c r="F45" s="155">
        <v>1</v>
      </c>
      <c r="G45" s="155">
        <v>2</v>
      </c>
      <c r="H45" s="155">
        <v>3</v>
      </c>
      <c r="I45" s="155">
        <v>0</v>
      </c>
      <c r="J45" s="155">
        <v>0</v>
      </c>
      <c r="K45" s="155">
        <v>0</v>
      </c>
      <c r="L45" s="155">
        <v>0</v>
      </c>
      <c r="M45" s="155">
        <v>0</v>
      </c>
      <c r="N45" s="155">
        <v>0</v>
      </c>
      <c r="O45" s="155">
        <v>3</v>
      </c>
      <c r="P45" s="155">
        <v>1</v>
      </c>
      <c r="Q45" s="155">
        <v>1</v>
      </c>
      <c r="R45" s="155">
        <v>2</v>
      </c>
      <c r="S45" s="155">
        <v>31</v>
      </c>
      <c r="T45" s="155">
        <v>13</v>
      </c>
      <c r="U45" s="155">
        <v>0</v>
      </c>
      <c r="V45" s="155">
        <v>1</v>
      </c>
      <c r="W45" s="155">
        <v>1</v>
      </c>
      <c r="X45" s="155">
        <v>0</v>
      </c>
      <c r="Y45" s="155">
        <v>0</v>
      </c>
      <c r="Z45" s="155">
        <v>0</v>
      </c>
      <c r="AA45" s="155">
        <v>0</v>
      </c>
      <c r="AB45" s="155">
        <v>0</v>
      </c>
      <c r="AC45" s="155">
        <v>10</v>
      </c>
      <c r="AD45" s="155">
        <v>0</v>
      </c>
      <c r="AE45" s="155">
        <v>1</v>
      </c>
      <c r="AF45" s="155">
        <v>1</v>
      </c>
      <c r="AG45" s="155">
        <v>16</v>
      </c>
      <c r="AH45" s="155">
        <v>3</v>
      </c>
      <c r="AI45" s="155">
        <v>0</v>
      </c>
      <c r="AJ45" s="155">
        <v>4</v>
      </c>
      <c r="AK45" s="155">
        <v>0</v>
      </c>
      <c r="AL45" s="155">
        <v>2</v>
      </c>
      <c r="AM45" s="155">
        <v>0</v>
      </c>
      <c r="AN45" s="155">
        <v>7</v>
      </c>
      <c r="AO45" s="155">
        <v>0</v>
      </c>
      <c r="AP45" s="155">
        <v>4</v>
      </c>
    </row>
    <row r="46" spans="1:42" customFormat="1" ht="15.6" x14ac:dyDescent="0.3">
      <c r="A46" s="178" t="s">
        <v>81</v>
      </c>
      <c r="B46" s="179">
        <v>45</v>
      </c>
      <c r="C46" s="155">
        <v>0</v>
      </c>
      <c r="D46" s="155">
        <v>1</v>
      </c>
      <c r="E46" s="155">
        <v>1</v>
      </c>
      <c r="F46" s="155">
        <v>0</v>
      </c>
      <c r="G46" s="155">
        <v>0</v>
      </c>
      <c r="H46" s="155">
        <v>10</v>
      </c>
      <c r="I46" s="155">
        <v>0</v>
      </c>
      <c r="J46" s="155">
        <v>0</v>
      </c>
      <c r="K46" s="155">
        <v>0</v>
      </c>
      <c r="L46" s="155">
        <v>0</v>
      </c>
      <c r="M46" s="155">
        <v>0</v>
      </c>
      <c r="N46" s="155">
        <v>0</v>
      </c>
      <c r="O46" s="155">
        <v>0</v>
      </c>
      <c r="P46" s="155">
        <v>0</v>
      </c>
      <c r="Q46" s="155">
        <v>2</v>
      </c>
      <c r="R46" s="155">
        <v>3</v>
      </c>
      <c r="S46" s="155">
        <v>6</v>
      </c>
      <c r="T46" s="155">
        <v>0</v>
      </c>
      <c r="U46" s="155">
        <v>0</v>
      </c>
      <c r="V46" s="155">
        <v>0</v>
      </c>
      <c r="W46" s="155">
        <v>2</v>
      </c>
      <c r="X46" s="155">
        <v>0</v>
      </c>
      <c r="Y46" s="155">
        <v>1</v>
      </c>
      <c r="Z46" s="155">
        <v>1</v>
      </c>
      <c r="AA46" s="155">
        <v>0</v>
      </c>
      <c r="AB46" s="155">
        <v>0</v>
      </c>
      <c r="AC46" s="155">
        <v>7</v>
      </c>
      <c r="AD46" s="155">
        <v>1</v>
      </c>
      <c r="AE46" s="155">
        <v>0</v>
      </c>
      <c r="AF46" s="155">
        <v>0</v>
      </c>
      <c r="AG46" s="155">
        <v>1</v>
      </c>
      <c r="AH46" s="155">
        <v>3</v>
      </c>
      <c r="AI46" s="155">
        <v>0</v>
      </c>
      <c r="AJ46" s="155">
        <v>0</v>
      </c>
      <c r="AK46" s="155">
        <v>0</v>
      </c>
      <c r="AL46" s="155">
        <v>1</v>
      </c>
      <c r="AM46" s="155">
        <v>1</v>
      </c>
      <c r="AN46" s="155">
        <v>1</v>
      </c>
      <c r="AO46" s="155">
        <v>0</v>
      </c>
      <c r="AP46" s="155">
        <v>3</v>
      </c>
    </row>
    <row r="47" spans="1:42" customFormat="1" ht="15.6" x14ac:dyDescent="0.3">
      <c r="A47" s="178" t="s">
        <v>82</v>
      </c>
      <c r="B47" s="179">
        <v>189</v>
      </c>
      <c r="C47" s="155">
        <v>0</v>
      </c>
      <c r="D47" s="155">
        <v>0</v>
      </c>
      <c r="E47" s="155">
        <v>3</v>
      </c>
      <c r="F47" s="155">
        <v>3</v>
      </c>
      <c r="G47" s="155">
        <v>1</v>
      </c>
      <c r="H47" s="155">
        <v>8</v>
      </c>
      <c r="I47" s="155">
        <v>0</v>
      </c>
      <c r="J47" s="155">
        <v>0</v>
      </c>
      <c r="K47" s="155">
        <v>0</v>
      </c>
      <c r="L47" s="155">
        <v>0</v>
      </c>
      <c r="M47" s="155">
        <v>4</v>
      </c>
      <c r="N47" s="155">
        <v>0</v>
      </c>
      <c r="O47" s="155">
        <v>3</v>
      </c>
      <c r="P47" s="155">
        <v>3</v>
      </c>
      <c r="Q47" s="155">
        <v>3</v>
      </c>
      <c r="R47" s="155">
        <v>1</v>
      </c>
      <c r="S47" s="155">
        <v>69</v>
      </c>
      <c r="T47" s="155">
        <v>5</v>
      </c>
      <c r="U47" s="155">
        <v>1</v>
      </c>
      <c r="V47" s="155">
        <v>0</v>
      </c>
      <c r="W47" s="155">
        <v>3</v>
      </c>
      <c r="X47" s="155">
        <v>0</v>
      </c>
      <c r="Y47" s="155">
        <v>0</v>
      </c>
      <c r="Z47" s="155">
        <v>0</v>
      </c>
      <c r="AA47" s="155">
        <v>2</v>
      </c>
      <c r="AB47" s="155">
        <v>0</v>
      </c>
      <c r="AC47" s="155">
        <v>31</v>
      </c>
      <c r="AD47" s="155">
        <v>0</v>
      </c>
      <c r="AE47" s="155">
        <v>1</v>
      </c>
      <c r="AF47" s="155">
        <v>0</v>
      </c>
      <c r="AG47" s="155">
        <v>14</v>
      </c>
      <c r="AH47" s="155">
        <v>5</v>
      </c>
      <c r="AI47" s="155">
        <v>0</v>
      </c>
      <c r="AJ47" s="155">
        <v>10</v>
      </c>
      <c r="AK47" s="155">
        <v>0</v>
      </c>
      <c r="AL47" s="155">
        <v>1</v>
      </c>
      <c r="AM47" s="155">
        <v>7</v>
      </c>
      <c r="AN47" s="155">
        <v>2</v>
      </c>
      <c r="AO47" s="155">
        <v>1</v>
      </c>
      <c r="AP47" s="155">
        <v>8</v>
      </c>
    </row>
    <row r="48" spans="1:42" customFormat="1" ht="15.6" x14ac:dyDescent="0.3">
      <c r="A48" s="178" t="s">
        <v>83</v>
      </c>
      <c r="B48" s="179">
        <v>1170</v>
      </c>
      <c r="C48" s="155">
        <v>4</v>
      </c>
      <c r="D48" s="155">
        <v>0</v>
      </c>
      <c r="E48" s="155">
        <v>13</v>
      </c>
      <c r="F48" s="155">
        <v>7</v>
      </c>
      <c r="G48" s="155">
        <v>8</v>
      </c>
      <c r="H48" s="155">
        <v>67</v>
      </c>
      <c r="I48" s="155">
        <v>0</v>
      </c>
      <c r="J48" s="155">
        <v>8</v>
      </c>
      <c r="K48" s="155">
        <v>2</v>
      </c>
      <c r="L48" s="155">
        <v>1</v>
      </c>
      <c r="M48" s="155">
        <v>10</v>
      </c>
      <c r="N48" s="155">
        <v>0</v>
      </c>
      <c r="O48" s="155">
        <v>7</v>
      </c>
      <c r="P48" s="155">
        <v>4</v>
      </c>
      <c r="Q48" s="155">
        <v>12</v>
      </c>
      <c r="R48" s="155">
        <v>3</v>
      </c>
      <c r="S48" s="155">
        <v>499</v>
      </c>
      <c r="T48" s="155">
        <v>40</v>
      </c>
      <c r="U48" s="155">
        <v>2</v>
      </c>
      <c r="V48" s="155">
        <v>5</v>
      </c>
      <c r="W48" s="155">
        <v>3</v>
      </c>
      <c r="X48" s="155">
        <v>0</v>
      </c>
      <c r="Y48" s="155">
        <v>10</v>
      </c>
      <c r="Z48" s="155">
        <v>2</v>
      </c>
      <c r="AA48" s="155">
        <v>3</v>
      </c>
      <c r="AB48" s="155">
        <v>0</v>
      </c>
      <c r="AC48" s="155">
        <v>132</v>
      </c>
      <c r="AD48" s="155">
        <v>4</v>
      </c>
      <c r="AE48" s="155">
        <v>10</v>
      </c>
      <c r="AF48" s="155">
        <v>4</v>
      </c>
      <c r="AG48" s="155">
        <v>87</v>
      </c>
      <c r="AH48" s="155">
        <v>63</v>
      </c>
      <c r="AI48" s="155">
        <v>5</v>
      </c>
      <c r="AJ48" s="155">
        <v>71</v>
      </c>
      <c r="AK48" s="155">
        <v>0</v>
      </c>
      <c r="AL48" s="155">
        <v>4</v>
      </c>
      <c r="AM48" s="155">
        <v>35</v>
      </c>
      <c r="AN48" s="155">
        <v>13</v>
      </c>
      <c r="AO48" s="155">
        <v>7</v>
      </c>
      <c r="AP48" s="155">
        <v>25</v>
      </c>
    </row>
    <row r="49" spans="1:42" customFormat="1" ht="15.6" x14ac:dyDescent="0.3">
      <c r="A49" s="178" t="s">
        <v>84</v>
      </c>
      <c r="B49" s="179">
        <v>328</v>
      </c>
      <c r="C49" s="155">
        <v>0</v>
      </c>
      <c r="D49" s="155">
        <v>1</v>
      </c>
      <c r="E49" s="155">
        <v>17</v>
      </c>
      <c r="F49" s="155">
        <v>4</v>
      </c>
      <c r="G49" s="155">
        <v>4</v>
      </c>
      <c r="H49" s="155">
        <v>40</v>
      </c>
      <c r="I49" s="155">
        <v>0</v>
      </c>
      <c r="J49" s="155">
        <v>6</v>
      </c>
      <c r="K49" s="155">
        <v>1</v>
      </c>
      <c r="L49" s="155">
        <v>0</v>
      </c>
      <c r="M49" s="155">
        <v>2</v>
      </c>
      <c r="N49" s="155">
        <v>0</v>
      </c>
      <c r="O49" s="155">
        <v>4</v>
      </c>
      <c r="P49" s="155">
        <v>2</v>
      </c>
      <c r="Q49" s="155">
        <v>0</v>
      </c>
      <c r="R49" s="155">
        <v>1</v>
      </c>
      <c r="S49" s="155">
        <v>101</v>
      </c>
      <c r="T49" s="155">
        <v>11</v>
      </c>
      <c r="U49" s="155">
        <v>1</v>
      </c>
      <c r="V49" s="155">
        <v>0</v>
      </c>
      <c r="W49" s="155">
        <v>1</v>
      </c>
      <c r="X49" s="155">
        <v>0</v>
      </c>
      <c r="Y49" s="155">
        <v>0</v>
      </c>
      <c r="Z49" s="155">
        <v>2</v>
      </c>
      <c r="AA49" s="155">
        <v>2</v>
      </c>
      <c r="AB49" s="155">
        <v>0</v>
      </c>
      <c r="AC49" s="155">
        <v>24</v>
      </c>
      <c r="AD49" s="155">
        <v>0</v>
      </c>
      <c r="AE49" s="155">
        <v>6</v>
      </c>
      <c r="AF49" s="155">
        <v>0</v>
      </c>
      <c r="AG49" s="155">
        <v>19</v>
      </c>
      <c r="AH49" s="155">
        <v>25</v>
      </c>
      <c r="AI49" s="155">
        <v>2</v>
      </c>
      <c r="AJ49" s="155">
        <v>9</v>
      </c>
      <c r="AK49" s="155">
        <v>0</v>
      </c>
      <c r="AL49" s="155">
        <v>2</v>
      </c>
      <c r="AM49" s="155">
        <v>20</v>
      </c>
      <c r="AN49" s="155">
        <v>4</v>
      </c>
      <c r="AO49" s="155">
        <v>9</v>
      </c>
      <c r="AP49" s="155">
        <v>8</v>
      </c>
    </row>
    <row r="50" spans="1:42" customFormat="1" ht="15.6" x14ac:dyDescent="0.3">
      <c r="A50" s="178" t="s">
        <v>85</v>
      </c>
      <c r="B50" s="179">
        <v>25</v>
      </c>
      <c r="C50" s="155">
        <v>0</v>
      </c>
      <c r="D50" s="155">
        <v>0</v>
      </c>
      <c r="E50" s="155">
        <v>0</v>
      </c>
      <c r="F50" s="155">
        <v>0</v>
      </c>
      <c r="G50" s="155">
        <v>0</v>
      </c>
      <c r="H50" s="155">
        <v>3</v>
      </c>
      <c r="I50" s="155">
        <v>0</v>
      </c>
      <c r="J50" s="155">
        <v>0</v>
      </c>
      <c r="K50" s="155">
        <v>0</v>
      </c>
      <c r="L50" s="155">
        <v>0</v>
      </c>
      <c r="M50" s="155">
        <v>0</v>
      </c>
      <c r="N50" s="155">
        <v>0</v>
      </c>
      <c r="O50" s="155">
        <v>0</v>
      </c>
      <c r="P50" s="155">
        <v>0</v>
      </c>
      <c r="Q50" s="155">
        <v>0</v>
      </c>
      <c r="R50" s="155">
        <v>0</v>
      </c>
      <c r="S50" s="155">
        <v>9</v>
      </c>
      <c r="T50" s="155">
        <v>0</v>
      </c>
      <c r="U50" s="155">
        <v>0</v>
      </c>
      <c r="V50" s="155">
        <v>0</v>
      </c>
      <c r="W50" s="155">
        <v>0</v>
      </c>
      <c r="X50" s="155">
        <v>0</v>
      </c>
      <c r="Y50" s="155">
        <v>0</v>
      </c>
      <c r="Z50" s="155">
        <v>0</v>
      </c>
      <c r="AA50" s="155">
        <v>0</v>
      </c>
      <c r="AB50" s="155">
        <v>0</v>
      </c>
      <c r="AC50" s="155">
        <v>1</v>
      </c>
      <c r="AD50" s="155">
        <v>0</v>
      </c>
      <c r="AE50" s="155">
        <v>0</v>
      </c>
      <c r="AF50" s="155">
        <v>0</v>
      </c>
      <c r="AG50" s="155">
        <v>2</v>
      </c>
      <c r="AH50" s="155">
        <v>2</v>
      </c>
      <c r="AI50" s="155">
        <v>0</v>
      </c>
      <c r="AJ50" s="155">
        <v>3</v>
      </c>
      <c r="AK50" s="155">
        <v>0</v>
      </c>
      <c r="AL50" s="155">
        <v>1</v>
      </c>
      <c r="AM50" s="155">
        <v>4</v>
      </c>
      <c r="AN50" s="155">
        <v>0</v>
      </c>
      <c r="AO50" s="155">
        <v>0</v>
      </c>
      <c r="AP50" s="155">
        <v>0</v>
      </c>
    </row>
    <row r="51" spans="1:42" customFormat="1" ht="15.6" x14ac:dyDescent="0.3">
      <c r="A51" s="178" t="s">
        <v>86</v>
      </c>
      <c r="B51" s="179">
        <v>349</v>
      </c>
      <c r="C51" s="155">
        <v>0</v>
      </c>
      <c r="D51" s="155">
        <v>0</v>
      </c>
      <c r="E51" s="155">
        <v>8</v>
      </c>
      <c r="F51" s="155">
        <v>1</v>
      </c>
      <c r="G51" s="155">
        <v>1</v>
      </c>
      <c r="H51" s="155">
        <v>17</v>
      </c>
      <c r="I51" s="155">
        <v>0</v>
      </c>
      <c r="J51" s="155">
        <v>0</v>
      </c>
      <c r="K51" s="155">
        <v>0</v>
      </c>
      <c r="L51" s="155">
        <v>0</v>
      </c>
      <c r="M51" s="155">
        <v>2</v>
      </c>
      <c r="N51" s="155">
        <v>0</v>
      </c>
      <c r="O51" s="155">
        <v>0</v>
      </c>
      <c r="P51" s="155">
        <v>1</v>
      </c>
      <c r="Q51" s="155">
        <v>14</v>
      </c>
      <c r="R51" s="155">
        <v>2</v>
      </c>
      <c r="S51" s="155">
        <v>164</v>
      </c>
      <c r="T51" s="155">
        <v>29</v>
      </c>
      <c r="U51" s="155">
        <v>0</v>
      </c>
      <c r="V51" s="155">
        <v>0</v>
      </c>
      <c r="W51" s="155">
        <v>0</v>
      </c>
      <c r="X51" s="155">
        <v>0</v>
      </c>
      <c r="Y51" s="155">
        <v>2</v>
      </c>
      <c r="Z51" s="155">
        <v>0</v>
      </c>
      <c r="AA51" s="155">
        <v>2</v>
      </c>
      <c r="AB51" s="155">
        <v>0</v>
      </c>
      <c r="AC51" s="155">
        <v>36</v>
      </c>
      <c r="AD51" s="155">
        <v>0</v>
      </c>
      <c r="AE51" s="155">
        <v>7</v>
      </c>
      <c r="AF51" s="155">
        <v>0</v>
      </c>
      <c r="AG51" s="155">
        <v>18</v>
      </c>
      <c r="AH51" s="155">
        <v>7</v>
      </c>
      <c r="AI51" s="155">
        <v>1</v>
      </c>
      <c r="AJ51" s="155">
        <v>12</v>
      </c>
      <c r="AK51" s="155">
        <v>0</v>
      </c>
      <c r="AL51" s="155">
        <v>0</v>
      </c>
      <c r="AM51" s="155">
        <v>5</v>
      </c>
      <c r="AN51" s="155">
        <v>6</v>
      </c>
      <c r="AO51" s="155">
        <v>2</v>
      </c>
      <c r="AP51" s="155">
        <v>12</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23</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6</v>
      </c>
      <c r="T53" s="155">
        <v>2</v>
      </c>
      <c r="U53" s="155">
        <v>0</v>
      </c>
      <c r="V53" s="155">
        <v>0</v>
      </c>
      <c r="W53" s="155">
        <v>0</v>
      </c>
      <c r="X53" s="155">
        <v>0</v>
      </c>
      <c r="Y53" s="155">
        <v>1</v>
      </c>
      <c r="Z53" s="155">
        <v>0</v>
      </c>
      <c r="AA53" s="155">
        <v>0</v>
      </c>
      <c r="AB53" s="155">
        <v>0</v>
      </c>
      <c r="AC53" s="155">
        <v>2</v>
      </c>
      <c r="AD53" s="155">
        <v>0</v>
      </c>
      <c r="AE53" s="155">
        <v>0</v>
      </c>
      <c r="AF53" s="155">
        <v>0</v>
      </c>
      <c r="AG53" s="155">
        <v>2</v>
      </c>
      <c r="AH53" s="155">
        <v>3</v>
      </c>
      <c r="AI53" s="155">
        <v>0</v>
      </c>
      <c r="AJ53" s="155">
        <v>0</v>
      </c>
      <c r="AK53" s="155">
        <v>0</v>
      </c>
      <c r="AL53" s="155">
        <v>0</v>
      </c>
      <c r="AM53" s="155">
        <v>2</v>
      </c>
      <c r="AN53" s="155">
        <v>4</v>
      </c>
      <c r="AO53" s="155">
        <v>1</v>
      </c>
      <c r="AP53" s="155">
        <v>0</v>
      </c>
    </row>
    <row r="54" spans="1:42" customFormat="1" ht="15.6" x14ac:dyDescent="0.3">
      <c r="A54" s="178" t="s">
        <v>89</v>
      </c>
      <c r="B54" s="179">
        <v>188</v>
      </c>
      <c r="C54" s="155">
        <v>0</v>
      </c>
      <c r="D54" s="155">
        <v>1</v>
      </c>
      <c r="E54" s="155">
        <v>4</v>
      </c>
      <c r="F54" s="155">
        <v>1</v>
      </c>
      <c r="G54" s="155">
        <v>0</v>
      </c>
      <c r="H54" s="155">
        <v>12</v>
      </c>
      <c r="I54" s="155">
        <v>0</v>
      </c>
      <c r="J54" s="155">
        <v>1</v>
      </c>
      <c r="K54" s="155">
        <v>1</v>
      </c>
      <c r="L54" s="155">
        <v>0</v>
      </c>
      <c r="M54" s="155">
        <v>0</v>
      </c>
      <c r="N54" s="155">
        <v>0</v>
      </c>
      <c r="O54" s="155">
        <v>1</v>
      </c>
      <c r="P54" s="155">
        <v>0</v>
      </c>
      <c r="Q54" s="155">
        <v>3</v>
      </c>
      <c r="R54" s="155">
        <v>0</v>
      </c>
      <c r="S54" s="155">
        <v>79</v>
      </c>
      <c r="T54" s="155">
        <v>6</v>
      </c>
      <c r="U54" s="155">
        <v>0</v>
      </c>
      <c r="V54" s="155">
        <v>0</v>
      </c>
      <c r="W54" s="155">
        <v>3</v>
      </c>
      <c r="X54" s="155">
        <v>0</v>
      </c>
      <c r="Y54" s="155">
        <v>0</v>
      </c>
      <c r="Z54" s="155">
        <v>2</v>
      </c>
      <c r="AA54" s="155">
        <v>2</v>
      </c>
      <c r="AB54" s="155">
        <v>0</v>
      </c>
      <c r="AC54" s="155">
        <v>20</v>
      </c>
      <c r="AD54" s="155">
        <v>0</v>
      </c>
      <c r="AE54" s="155">
        <v>1</v>
      </c>
      <c r="AF54" s="155">
        <v>0</v>
      </c>
      <c r="AG54" s="155">
        <v>15</v>
      </c>
      <c r="AH54" s="155">
        <v>14</v>
      </c>
      <c r="AI54" s="155">
        <v>1</v>
      </c>
      <c r="AJ54" s="155">
        <v>7</v>
      </c>
      <c r="AK54" s="155">
        <v>0</v>
      </c>
      <c r="AL54" s="155">
        <v>0</v>
      </c>
      <c r="AM54" s="155">
        <v>7</v>
      </c>
      <c r="AN54" s="155">
        <v>4</v>
      </c>
      <c r="AO54" s="155">
        <v>1</v>
      </c>
      <c r="AP54" s="155">
        <v>2</v>
      </c>
    </row>
    <row r="55" spans="1:42" customFormat="1" ht="15.6" x14ac:dyDescent="0.3">
      <c r="A55" s="178" t="s">
        <v>90</v>
      </c>
      <c r="B55" s="179">
        <v>51</v>
      </c>
      <c r="C55" s="155">
        <v>0</v>
      </c>
      <c r="D55" s="155">
        <v>1</v>
      </c>
      <c r="E55" s="155">
        <v>1</v>
      </c>
      <c r="F55" s="155">
        <v>0</v>
      </c>
      <c r="G55" s="155">
        <v>3</v>
      </c>
      <c r="H55" s="155">
        <v>2</v>
      </c>
      <c r="I55" s="155">
        <v>0</v>
      </c>
      <c r="J55" s="155">
        <v>1</v>
      </c>
      <c r="K55" s="155">
        <v>1</v>
      </c>
      <c r="L55" s="155">
        <v>0</v>
      </c>
      <c r="M55" s="155">
        <v>2</v>
      </c>
      <c r="N55" s="155">
        <v>0</v>
      </c>
      <c r="O55" s="155">
        <v>0</v>
      </c>
      <c r="P55" s="155">
        <v>0</v>
      </c>
      <c r="Q55" s="155">
        <v>1</v>
      </c>
      <c r="R55" s="155">
        <v>0</v>
      </c>
      <c r="S55" s="155">
        <v>4</v>
      </c>
      <c r="T55" s="155">
        <v>0</v>
      </c>
      <c r="U55" s="155">
        <v>1</v>
      </c>
      <c r="V55" s="155">
        <v>1</v>
      </c>
      <c r="W55" s="155">
        <v>0</v>
      </c>
      <c r="X55" s="155">
        <v>1</v>
      </c>
      <c r="Y55" s="155">
        <v>1</v>
      </c>
      <c r="Z55" s="155">
        <v>0</v>
      </c>
      <c r="AA55" s="155">
        <v>0</v>
      </c>
      <c r="AB55" s="155">
        <v>1</v>
      </c>
      <c r="AC55" s="155">
        <v>6</v>
      </c>
      <c r="AD55" s="155">
        <v>0</v>
      </c>
      <c r="AE55" s="155">
        <v>4</v>
      </c>
      <c r="AF55" s="155">
        <v>0</v>
      </c>
      <c r="AG55" s="155">
        <v>2</v>
      </c>
      <c r="AH55" s="155">
        <v>9</v>
      </c>
      <c r="AI55" s="155">
        <v>2</v>
      </c>
      <c r="AJ55" s="155">
        <v>2</v>
      </c>
      <c r="AK55" s="155">
        <v>0</v>
      </c>
      <c r="AL55" s="155">
        <v>2</v>
      </c>
      <c r="AM55" s="155">
        <v>1</v>
      </c>
      <c r="AN55" s="155">
        <v>0</v>
      </c>
      <c r="AO55" s="155">
        <v>0</v>
      </c>
      <c r="AP55" s="155">
        <v>2</v>
      </c>
    </row>
    <row r="56" spans="1:42" customFormat="1" ht="15.6" x14ac:dyDescent="0.3">
      <c r="A56" s="178" t="s">
        <v>660</v>
      </c>
      <c r="B56" s="179">
        <v>46</v>
      </c>
      <c r="C56" s="155">
        <v>0</v>
      </c>
      <c r="D56" s="155">
        <v>0</v>
      </c>
      <c r="E56" s="155">
        <v>1</v>
      </c>
      <c r="F56" s="155">
        <v>0</v>
      </c>
      <c r="G56" s="155">
        <v>0</v>
      </c>
      <c r="H56" s="155">
        <v>2</v>
      </c>
      <c r="I56" s="155">
        <v>0</v>
      </c>
      <c r="J56" s="155">
        <v>0</v>
      </c>
      <c r="K56" s="155">
        <v>0</v>
      </c>
      <c r="L56" s="155">
        <v>0</v>
      </c>
      <c r="M56" s="155">
        <v>0</v>
      </c>
      <c r="N56" s="155">
        <v>0</v>
      </c>
      <c r="O56" s="155">
        <v>0</v>
      </c>
      <c r="P56" s="155">
        <v>0</v>
      </c>
      <c r="Q56" s="155">
        <v>0</v>
      </c>
      <c r="R56" s="155">
        <v>0</v>
      </c>
      <c r="S56" s="155">
        <v>32</v>
      </c>
      <c r="T56" s="155">
        <v>3</v>
      </c>
      <c r="U56" s="155">
        <v>0</v>
      </c>
      <c r="V56" s="155">
        <v>0</v>
      </c>
      <c r="W56" s="155">
        <v>0</v>
      </c>
      <c r="X56" s="155">
        <v>0</v>
      </c>
      <c r="Y56" s="155">
        <v>0</v>
      </c>
      <c r="Z56" s="155">
        <v>0</v>
      </c>
      <c r="AA56" s="155">
        <v>0</v>
      </c>
      <c r="AB56" s="155">
        <v>0</v>
      </c>
      <c r="AC56" s="155">
        <v>1</v>
      </c>
      <c r="AD56" s="155">
        <v>0</v>
      </c>
      <c r="AE56" s="155">
        <v>0</v>
      </c>
      <c r="AF56" s="155">
        <v>0</v>
      </c>
      <c r="AG56" s="155">
        <v>2</v>
      </c>
      <c r="AH56" s="155">
        <v>3</v>
      </c>
      <c r="AI56" s="155">
        <v>1</v>
      </c>
      <c r="AJ56" s="155">
        <v>1</v>
      </c>
      <c r="AK56" s="155">
        <v>0</v>
      </c>
      <c r="AL56" s="155">
        <v>0</v>
      </c>
      <c r="AM56" s="155">
        <v>0</v>
      </c>
      <c r="AN56" s="155">
        <v>0</v>
      </c>
      <c r="AO56" s="155">
        <v>0</v>
      </c>
      <c r="AP56" s="155">
        <v>0</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1</v>
      </c>
      <c r="C60" s="155">
        <v>0</v>
      </c>
      <c r="D60" s="155">
        <v>0</v>
      </c>
      <c r="E60" s="155">
        <v>1</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26</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7</v>
      </c>
      <c r="T61" s="155">
        <v>0</v>
      </c>
      <c r="U61" s="155">
        <v>0</v>
      </c>
      <c r="V61" s="155">
        <v>0</v>
      </c>
      <c r="W61" s="155">
        <v>0</v>
      </c>
      <c r="X61" s="155">
        <v>0</v>
      </c>
      <c r="Y61" s="155">
        <v>0</v>
      </c>
      <c r="Z61" s="155">
        <v>0</v>
      </c>
      <c r="AA61" s="155">
        <v>0</v>
      </c>
      <c r="AB61" s="155">
        <v>0</v>
      </c>
      <c r="AC61" s="155">
        <v>19</v>
      </c>
      <c r="AD61" s="155">
        <v>0</v>
      </c>
      <c r="AE61" s="155">
        <v>0</v>
      </c>
      <c r="AF61" s="155">
        <v>0</v>
      </c>
      <c r="AG61" s="155">
        <v>0</v>
      </c>
      <c r="AH61" s="155">
        <v>0</v>
      </c>
      <c r="AI61" s="155">
        <v>0</v>
      </c>
      <c r="AJ61" s="155">
        <v>0</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1</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1</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5</v>
      </c>
      <c r="C67" s="155">
        <v>0</v>
      </c>
      <c r="D67" s="155">
        <v>0</v>
      </c>
      <c r="E67" s="155">
        <v>1</v>
      </c>
      <c r="F67" s="155">
        <v>0</v>
      </c>
      <c r="G67" s="155">
        <v>0</v>
      </c>
      <c r="H67" s="155">
        <v>0</v>
      </c>
      <c r="I67" s="155">
        <v>0</v>
      </c>
      <c r="J67" s="155">
        <v>0</v>
      </c>
      <c r="K67" s="155">
        <v>0</v>
      </c>
      <c r="L67" s="155">
        <v>0</v>
      </c>
      <c r="M67" s="155">
        <v>0</v>
      </c>
      <c r="N67" s="155">
        <v>0</v>
      </c>
      <c r="O67" s="155">
        <v>0</v>
      </c>
      <c r="P67" s="155">
        <v>0</v>
      </c>
      <c r="Q67" s="155">
        <v>0</v>
      </c>
      <c r="R67" s="155">
        <v>0</v>
      </c>
      <c r="S67" s="155">
        <v>2</v>
      </c>
      <c r="T67" s="155">
        <v>1</v>
      </c>
      <c r="U67" s="155">
        <v>0</v>
      </c>
      <c r="V67" s="155">
        <v>0</v>
      </c>
      <c r="W67" s="155">
        <v>0</v>
      </c>
      <c r="X67" s="155">
        <v>0</v>
      </c>
      <c r="Y67" s="155">
        <v>0</v>
      </c>
      <c r="Z67" s="155">
        <v>0</v>
      </c>
      <c r="AA67" s="155">
        <v>0</v>
      </c>
      <c r="AB67" s="155">
        <v>0</v>
      </c>
      <c r="AC67" s="155">
        <v>0</v>
      </c>
      <c r="AD67" s="155">
        <v>0</v>
      </c>
      <c r="AE67" s="155">
        <v>1</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4</v>
      </c>
      <c r="C70" s="155">
        <v>0</v>
      </c>
      <c r="D70" s="155">
        <v>0</v>
      </c>
      <c r="E70" s="155">
        <v>0</v>
      </c>
      <c r="F70" s="155">
        <v>0</v>
      </c>
      <c r="G70" s="155">
        <v>0</v>
      </c>
      <c r="H70" s="155">
        <v>1</v>
      </c>
      <c r="I70" s="155">
        <v>0</v>
      </c>
      <c r="J70" s="155">
        <v>0</v>
      </c>
      <c r="K70" s="155">
        <v>0</v>
      </c>
      <c r="L70" s="155">
        <v>0</v>
      </c>
      <c r="M70" s="155">
        <v>0</v>
      </c>
      <c r="N70" s="155">
        <v>0</v>
      </c>
      <c r="O70" s="155">
        <v>0</v>
      </c>
      <c r="P70" s="155">
        <v>0</v>
      </c>
      <c r="Q70" s="155">
        <v>0</v>
      </c>
      <c r="R70" s="155">
        <v>0</v>
      </c>
      <c r="S70" s="155">
        <v>2</v>
      </c>
      <c r="T70" s="155">
        <v>0</v>
      </c>
      <c r="U70" s="155">
        <v>0</v>
      </c>
      <c r="V70" s="155">
        <v>0</v>
      </c>
      <c r="W70" s="155">
        <v>0</v>
      </c>
      <c r="X70" s="155">
        <v>0</v>
      </c>
      <c r="Y70" s="155">
        <v>0</v>
      </c>
      <c r="Z70" s="155">
        <v>0</v>
      </c>
      <c r="AA70" s="155">
        <v>0</v>
      </c>
      <c r="AB70" s="155">
        <v>0</v>
      </c>
      <c r="AC70" s="155">
        <v>0</v>
      </c>
      <c r="AD70" s="155">
        <v>0</v>
      </c>
      <c r="AE70" s="155">
        <v>0</v>
      </c>
      <c r="AF70" s="155">
        <v>0</v>
      </c>
      <c r="AG70" s="155">
        <v>1</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1</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4</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3</v>
      </c>
      <c r="T77" s="155">
        <v>0</v>
      </c>
      <c r="U77" s="155">
        <v>0</v>
      </c>
      <c r="V77" s="155">
        <v>0</v>
      </c>
      <c r="W77" s="155">
        <v>0</v>
      </c>
      <c r="X77" s="155">
        <v>0</v>
      </c>
      <c r="Y77" s="155">
        <v>0</v>
      </c>
      <c r="Z77" s="155">
        <v>0</v>
      </c>
      <c r="AA77" s="155">
        <v>0</v>
      </c>
      <c r="AB77" s="155">
        <v>0</v>
      </c>
      <c r="AC77" s="155">
        <v>1</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2</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2</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53</v>
      </c>
      <c r="C88" s="155">
        <v>0</v>
      </c>
      <c r="D88" s="155">
        <v>0</v>
      </c>
      <c r="E88" s="155">
        <v>0</v>
      </c>
      <c r="F88" s="155">
        <v>0</v>
      </c>
      <c r="G88" s="155">
        <v>0</v>
      </c>
      <c r="H88" s="155">
        <v>3</v>
      </c>
      <c r="I88" s="155">
        <v>0</v>
      </c>
      <c r="J88" s="155">
        <v>0</v>
      </c>
      <c r="K88" s="155">
        <v>0</v>
      </c>
      <c r="L88" s="155">
        <v>0</v>
      </c>
      <c r="M88" s="155">
        <v>0</v>
      </c>
      <c r="N88" s="155">
        <v>0</v>
      </c>
      <c r="O88" s="155">
        <v>0</v>
      </c>
      <c r="P88" s="155">
        <v>0</v>
      </c>
      <c r="Q88" s="155">
        <v>0</v>
      </c>
      <c r="R88" s="155">
        <v>0</v>
      </c>
      <c r="S88" s="155">
        <v>29</v>
      </c>
      <c r="T88" s="155">
        <v>0</v>
      </c>
      <c r="U88" s="155">
        <v>0</v>
      </c>
      <c r="V88" s="155">
        <v>0</v>
      </c>
      <c r="W88" s="155">
        <v>0</v>
      </c>
      <c r="X88" s="155">
        <v>0</v>
      </c>
      <c r="Y88" s="155">
        <v>0</v>
      </c>
      <c r="Z88" s="155">
        <v>0</v>
      </c>
      <c r="AA88" s="155">
        <v>0</v>
      </c>
      <c r="AB88" s="155">
        <v>0</v>
      </c>
      <c r="AC88" s="155">
        <v>1</v>
      </c>
      <c r="AD88" s="155">
        <v>0</v>
      </c>
      <c r="AE88" s="155">
        <v>0</v>
      </c>
      <c r="AF88" s="155">
        <v>0</v>
      </c>
      <c r="AG88" s="155">
        <v>19</v>
      </c>
      <c r="AH88" s="155">
        <v>0</v>
      </c>
      <c r="AI88" s="155">
        <v>0</v>
      </c>
      <c r="AJ88" s="155">
        <v>0</v>
      </c>
      <c r="AK88" s="155">
        <v>0</v>
      </c>
      <c r="AL88" s="155">
        <v>0</v>
      </c>
      <c r="AM88" s="155">
        <v>0</v>
      </c>
      <c r="AN88" s="155">
        <v>0</v>
      </c>
      <c r="AO88" s="155">
        <v>0</v>
      </c>
      <c r="AP88" s="155">
        <v>1</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5</v>
      </c>
      <c r="C91" s="155">
        <v>0</v>
      </c>
      <c r="D91" s="155">
        <v>0</v>
      </c>
      <c r="E91" s="155">
        <v>0</v>
      </c>
      <c r="F91" s="155">
        <v>0</v>
      </c>
      <c r="G91" s="155">
        <v>0</v>
      </c>
      <c r="H91" s="155">
        <v>0</v>
      </c>
      <c r="I91" s="155">
        <v>0</v>
      </c>
      <c r="J91" s="155">
        <v>0</v>
      </c>
      <c r="K91" s="155">
        <v>0</v>
      </c>
      <c r="L91" s="155">
        <v>0</v>
      </c>
      <c r="M91" s="155">
        <v>0</v>
      </c>
      <c r="N91" s="155">
        <v>0</v>
      </c>
      <c r="O91" s="155">
        <v>0</v>
      </c>
      <c r="P91" s="155">
        <v>3</v>
      </c>
      <c r="Q91" s="155">
        <v>0</v>
      </c>
      <c r="R91" s="155">
        <v>0</v>
      </c>
      <c r="S91" s="155">
        <v>0</v>
      </c>
      <c r="T91" s="155">
        <v>0</v>
      </c>
      <c r="U91" s="155">
        <v>0</v>
      </c>
      <c r="V91" s="155">
        <v>0</v>
      </c>
      <c r="W91" s="155">
        <v>0</v>
      </c>
      <c r="X91" s="155">
        <v>0</v>
      </c>
      <c r="Y91" s="155">
        <v>0</v>
      </c>
      <c r="Z91" s="155">
        <v>0</v>
      </c>
      <c r="AA91" s="155">
        <v>0</v>
      </c>
      <c r="AB91" s="155">
        <v>0</v>
      </c>
      <c r="AC91" s="155">
        <v>1</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1</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1</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1</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234</v>
      </c>
      <c r="C96" s="155">
        <v>0</v>
      </c>
      <c r="D96" s="155">
        <v>0</v>
      </c>
      <c r="E96" s="155">
        <v>2</v>
      </c>
      <c r="F96" s="155">
        <v>1</v>
      </c>
      <c r="G96" s="155">
        <v>4</v>
      </c>
      <c r="H96" s="155">
        <v>6</v>
      </c>
      <c r="I96" s="155">
        <v>0</v>
      </c>
      <c r="J96" s="155">
        <v>0</v>
      </c>
      <c r="K96" s="155">
        <v>0</v>
      </c>
      <c r="L96" s="155">
        <v>2</v>
      </c>
      <c r="M96" s="155">
        <v>1</v>
      </c>
      <c r="N96" s="155">
        <v>0</v>
      </c>
      <c r="O96" s="155">
        <v>0</v>
      </c>
      <c r="P96" s="155">
        <v>1</v>
      </c>
      <c r="Q96" s="155">
        <v>0</v>
      </c>
      <c r="R96" s="155">
        <v>1</v>
      </c>
      <c r="S96" s="155">
        <v>151</v>
      </c>
      <c r="T96" s="155">
        <v>3</v>
      </c>
      <c r="U96" s="155">
        <v>0</v>
      </c>
      <c r="V96" s="155">
        <v>0</v>
      </c>
      <c r="W96" s="155">
        <v>0</v>
      </c>
      <c r="X96" s="155">
        <v>0</v>
      </c>
      <c r="Y96" s="155">
        <v>2</v>
      </c>
      <c r="Z96" s="155">
        <v>1</v>
      </c>
      <c r="AA96" s="155">
        <v>0</v>
      </c>
      <c r="AB96" s="155">
        <v>0</v>
      </c>
      <c r="AC96" s="155">
        <v>4</v>
      </c>
      <c r="AD96" s="155">
        <v>1</v>
      </c>
      <c r="AE96" s="155">
        <v>5</v>
      </c>
      <c r="AF96" s="155">
        <v>0</v>
      </c>
      <c r="AG96" s="155">
        <v>25</v>
      </c>
      <c r="AH96" s="155">
        <v>2</v>
      </c>
      <c r="AI96" s="155">
        <v>0</v>
      </c>
      <c r="AJ96" s="155">
        <v>4</v>
      </c>
      <c r="AK96" s="155">
        <v>0</v>
      </c>
      <c r="AL96" s="155">
        <v>0</v>
      </c>
      <c r="AM96" s="155">
        <v>11</v>
      </c>
      <c r="AN96" s="155">
        <v>0</v>
      </c>
      <c r="AO96" s="155">
        <v>0</v>
      </c>
      <c r="AP96" s="155">
        <v>7</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7</v>
      </c>
      <c r="C101" s="155">
        <v>0</v>
      </c>
      <c r="D101" s="155">
        <v>0</v>
      </c>
      <c r="E101" s="155">
        <v>0</v>
      </c>
      <c r="F101" s="155">
        <v>0</v>
      </c>
      <c r="G101" s="155">
        <v>0</v>
      </c>
      <c r="H101" s="155">
        <v>1</v>
      </c>
      <c r="I101" s="155">
        <v>0</v>
      </c>
      <c r="J101" s="155">
        <v>0</v>
      </c>
      <c r="K101" s="155">
        <v>0</v>
      </c>
      <c r="L101" s="155">
        <v>0</v>
      </c>
      <c r="M101" s="155">
        <v>0</v>
      </c>
      <c r="N101" s="155">
        <v>0</v>
      </c>
      <c r="O101" s="155">
        <v>0</v>
      </c>
      <c r="P101" s="155">
        <v>0</v>
      </c>
      <c r="Q101" s="155">
        <v>0</v>
      </c>
      <c r="R101" s="155">
        <v>0</v>
      </c>
      <c r="S101" s="155">
        <v>5</v>
      </c>
      <c r="T101" s="155">
        <v>0</v>
      </c>
      <c r="U101" s="155">
        <v>0</v>
      </c>
      <c r="V101" s="155">
        <v>0</v>
      </c>
      <c r="W101" s="155">
        <v>0</v>
      </c>
      <c r="X101" s="155">
        <v>0</v>
      </c>
      <c r="Y101" s="155">
        <v>0</v>
      </c>
      <c r="Z101" s="155">
        <v>0</v>
      </c>
      <c r="AA101" s="155">
        <v>0</v>
      </c>
      <c r="AB101" s="155">
        <v>0</v>
      </c>
      <c r="AC101" s="155">
        <v>1</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54</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46</v>
      </c>
      <c r="T102" s="155">
        <v>0</v>
      </c>
      <c r="U102" s="155">
        <v>0</v>
      </c>
      <c r="V102" s="155">
        <v>0</v>
      </c>
      <c r="W102" s="155">
        <v>0</v>
      </c>
      <c r="X102" s="155">
        <v>0</v>
      </c>
      <c r="Y102" s="155">
        <v>0</v>
      </c>
      <c r="Z102" s="155">
        <v>0</v>
      </c>
      <c r="AA102" s="155">
        <v>0</v>
      </c>
      <c r="AB102" s="155">
        <v>0</v>
      </c>
      <c r="AC102" s="155">
        <v>2</v>
      </c>
      <c r="AD102" s="155">
        <v>0</v>
      </c>
      <c r="AE102" s="155">
        <v>0</v>
      </c>
      <c r="AF102" s="155">
        <v>0</v>
      </c>
      <c r="AG102" s="155">
        <v>1</v>
      </c>
      <c r="AH102" s="155">
        <v>0</v>
      </c>
      <c r="AI102" s="155">
        <v>0</v>
      </c>
      <c r="AJ102" s="155">
        <v>0</v>
      </c>
      <c r="AK102" s="155">
        <v>0</v>
      </c>
      <c r="AL102" s="155">
        <v>0</v>
      </c>
      <c r="AM102" s="155">
        <v>0</v>
      </c>
      <c r="AN102" s="155">
        <v>0</v>
      </c>
      <c r="AO102" s="155">
        <v>0</v>
      </c>
      <c r="AP102" s="155">
        <v>5</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46</v>
      </c>
      <c r="C105" s="155">
        <v>0</v>
      </c>
      <c r="D105" s="155">
        <v>0</v>
      </c>
      <c r="E105" s="155">
        <v>4</v>
      </c>
      <c r="F105" s="155">
        <v>1</v>
      </c>
      <c r="G105" s="155">
        <v>0</v>
      </c>
      <c r="H105" s="155">
        <v>0</v>
      </c>
      <c r="I105" s="155">
        <v>0</v>
      </c>
      <c r="J105" s="155">
        <v>0</v>
      </c>
      <c r="K105" s="155">
        <v>0</v>
      </c>
      <c r="L105" s="155">
        <v>0</v>
      </c>
      <c r="M105" s="155">
        <v>0</v>
      </c>
      <c r="N105" s="155">
        <v>0</v>
      </c>
      <c r="O105" s="155">
        <v>0</v>
      </c>
      <c r="P105" s="155">
        <v>0</v>
      </c>
      <c r="Q105" s="155">
        <v>0</v>
      </c>
      <c r="R105" s="155">
        <v>0</v>
      </c>
      <c r="S105" s="155">
        <v>17</v>
      </c>
      <c r="T105" s="155">
        <v>0</v>
      </c>
      <c r="U105" s="155">
        <v>0</v>
      </c>
      <c r="V105" s="155">
        <v>0</v>
      </c>
      <c r="W105" s="155">
        <v>0</v>
      </c>
      <c r="X105" s="155">
        <v>0</v>
      </c>
      <c r="Y105" s="155">
        <v>2</v>
      </c>
      <c r="Z105" s="155">
        <v>0</v>
      </c>
      <c r="AA105" s="155">
        <v>0</v>
      </c>
      <c r="AB105" s="155">
        <v>0</v>
      </c>
      <c r="AC105" s="155">
        <v>5</v>
      </c>
      <c r="AD105" s="155">
        <v>0</v>
      </c>
      <c r="AE105" s="155">
        <v>0</v>
      </c>
      <c r="AF105" s="155">
        <v>0</v>
      </c>
      <c r="AG105" s="155">
        <v>11</v>
      </c>
      <c r="AH105" s="155">
        <v>2</v>
      </c>
      <c r="AI105" s="155">
        <v>0</v>
      </c>
      <c r="AJ105" s="155">
        <v>0</v>
      </c>
      <c r="AK105" s="155">
        <v>0</v>
      </c>
      <c r="AL105" s="155">
        <v>0</v>
      </c>
      <c r="AM105" s="155">
        <v>1</v>
      </c>
      <c r="AN105" s="155">
        <v>1</v>
      </c>
      <c r="AO105" s="155">
        <v>1</v>
      </c>
      <c r="AP105" s="155">
        <v>1</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2</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1</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3</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1</v>
      </c>
      <c r="AB110" s="155">
        <v>0</v>
      </c>
      <c r="AC110" s="155">
        <v>0</v>
      </c>
      <c r="AD110" s="155">
        <v>0</v>
      </c>
      <c r="AE110" s="155">
        <v>0</v>
      </c>
      <c r="AF110" s="155">
        <v>0</v>
      </c>
      <c r="AG110" s="155">
        <v>0</v>
      </c>
      <c r="AH110" s="155">
        <v>0</v>
      </c>
      <c r="AI110" s="155">
        <v>0</v>
      </c>
      <c r="AJ110" s="155">
        <v>0</v>
      </c>
      <c r="AK110" s="155">
        <v>0</v>
      </c>
      <c r="AL110" s="155">
        <v>0</v>
      </c>
      <c r="AM110" s="155">
        <v>1</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6" x14ac:dyDescent="0.3">
      <c r="A113" s="180" t="s">
        <v>614</v>
      </c>
      <c r="B113" s="179">
        <v>8</v>
      </c>
      <c r="C113" s="155">
        <v>0</v>
      </c>
      <c r="D113" s="155">
        <v>0</v>
      </c>
      <c r="E113" s="155">
        <v>4</v>
      </c>
      <c r="F113" s="155">
        <v>0</v>
      </c>
      <c r="G113" s="155">
        <v>0</v>
      </c>
      <c r="H113" s="155">
        <v>1</v>
      </c>
      <c r="I113" s="155">
        <v>0</v>
      </c>
      <c r="J113" s="155">
        <v>0</v>
      </c>
      <c r="K113" s="155">
        <v>0</v>
      </c>
      <c r="L113" s="155">
        <v>0</v>
      </c>
      <c r="M113" s="155">
        <v>1</v>
      </c>
      <c r="N113" s="155">
        <v>0</v>
      </c>
      <c r="O113" s="155">
        <v>0</v>
      </c>
      <c r="P113" s="155">
        <v>0</v>
      </c>
      <c r="Q113" s="155">
        <v>0</v>
      </c>
      <c r="R113" s="155">
        <v>0</v>
      </c>
      <c r="S113" s="155">
        <v>2</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2</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1</v>
      </c>
      <c r="AD117" s="155">
        <v>0</v>
      </c>
      <c r="AE117" s="155">
        <v>1</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2</v>
      </c>
      <c r="C120" s="155">
        <v>0</v>
      </c>
      <c r="D120" s="155">
        <v>0</v>
      </c>
      <c r="E120" s="155">
        <v>0</v>
      </c>
      <c r="F120" s="155">
        <v>0</v>
      </c>
      <c r="G120" s="155">
        <v>0</v>
      </c>
      <c r="H120" s="155">
        <v>0</v>
      </c>
      <c r="I120" s="155">
        <v>0</v>
      </c>
      <c r="J120" s="155">
        <v>1</v>
      </c>
      <c r="K120" s="155">
        <v>0</v>
      </c>
      <c r="L120" s="155">
        <v>0</v>
      </c>
      <c r="M120" s="155">
        <v>0</v>
      </c>
      <c r="N120" s="155">
        <v>0</v>
      </c>
      <c r="O120" s="155">
        <v>0</v>
      </c>
      <c r="P120" s="155">
        <v>0</v>
      </c>
      <c r="Q120" s="155">
        <v>0</v>
      </c>
      <c r="R120" s="155">
        <v>0</v>
      </c>
      <c r="S120" s="155">
        <v>1</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8</v>
      </c>
      <c r="C121" s="155">
        <v>0</v>
      </c>
      <c r="D121" s="155">
        <v>0</v>
      </c>
      <c r="E121" s="155">
        <v>0</v>
      </c>
      <c r="F121" s="155">
        <v>0</v>
      </c>
      <c r="G121" s="155">
        <v>0</v>
      </c>
      <c r="H121" s="155">
        <v>0</v>
      </c>
      <c r="I121" s="155">
        <v>0</v>
      </c>
      <c r="J121" s="155">
        <v>1</v>
      </c>
      <c r="K121" s="155">
        <v>1</v>
      </c>
      <c r="L121" s="155">
        <v>0</v>
      </c>
      <c r="M121" s="155">
        <v>0</v>
      </c>
      <c r="N121" s="155">
        <v>0</v>
      </c>
      <c r="O121" s="155">
        <v>1</v>
      </c>
      <c r="P121" s="155">
        <v>0</v>
      </c>
      <c r="Q121" s="155">
        <v>0</v>
      </c>
      <c r="R121" s="155">
        <v>0</v>
      </c>
      <c r="S121" s="155">
        <v>1</v>
      </c>
      <c r="T121" s="155">
        <v>0</v>
      </c>
      <c r="U121" s="155">
        <v>0</v>
      </c>
      <c r="V121" s="155">
        <v>0</v>
      </c>
      <c r="W121" s="155">
        <v>0</v>
      </c>
      <c r="X121" s="155">
        <v>0</v>
      </c>
      <c r="Y121" s="155">
        <v>0</v>
      </c>
      <c r="Z121" s="155">
        <v>0</v>
      </c>
      <c r="AA121" s="155">
        <v>0</v>
      </c>
      <c r="AB121" s="155">
        <v>0</v>
      </c>
      <c r="AC121" s="155">
        <v>0</v>
      </c>
      <c r="AD121" s="155">
        <v>0</v>
      </c>
      <c r="AE121" s="155">
        <v>0</v>
      </c>
      <c r="AF121" s="155">
        <v>0</v>
      </c>
      <c r="AG121" s="155">
        <v>3</v>
      </c>
      <c r="AH121" s="155">
        <v>0</v>
      </c>
      <c r="AI121" s="155">
        <v>0</v>
      </c>
      <c r="AJ121" s="155">
        <v>0</v>
      </c>
      <c r="AK121" s="155">
        <v>0</v>
      </c>
      <c r="AL121" s="155">
        <v>0</v>
      </c>
      <c r="AM121" s="155">
        <v>0</v>
      </c>
      <c r="AN121" s="155">
        <v>0</v>
      </c>
      <c r="AO121" s="155">
        <v>0</v>
      </c>
      <c r="AP121" s="155">
        <v>1</v>
      </c>
    </row>
    <row r="122" spans="1:42" ht="15.6" x14ac:dyDescent="0.3">
      <c r="A122" s="180" t="s">
        <v>546</v>
      </c>
      <c r="B122" s="179">
        <v>1</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1</v>
      </c>
    </row>
    <row r="123" spans="1:42" ht="15.6" x14ac:dyDescent="0.3">
      <c r="A123" s="180" t="s">
        <v>509</v>
      </c>
      <c r="B123" s="179">
        <v>14</v>
      </c>
      <c r="C123" s="155">
        <v>0</v>
      </c>
      <c r="D123" s="155">
        <v>0</v>
      </c>
      <c r="E123" s="155">
        <v>0</v>
      </c>
      <c r="F123" s="155">
        <v>0</v>
      </c>
      <c r="G123" s="155">
        <v>0</v>
      </c>
      <c r="H123" s="155">
        <v>0</v>
      </c>
      <c r="I123" s="155">
        <v>0</v>
      </c>
      <c r="J123" s="155">
        <v>0</v>
      </c>
      <c r="K123" s="155">
        <v>0</v>
      </c>
      <c r="L123" s="155">
        <v>0</v>
      </c>
      <c r="M123" s="155">
        <v>2</v>
      </c>
      <c r="N123" s="155">
        <v>0</v>
      </c>
      <c r="O123" s="155">
        <v>0</v>
      </c>
      <c r="P123" s="155">
        <v>0</v>
      </c>
      <c r="Q123" s="155">
        <v>0</v>
      </c>
      <c r="R123" s="155">
        <v>0</v>
      </c>
      <c r="S123" s="155">
        <v>7</v>
      </c>
      <c r="T123" s="155">
        <v>0</v>
      </c>
      <c r="U123" s="155">
        <v>0</v>
      </c>
      <c r="V123" s="155">
        <v>0</v>
      </c>
      <c r="W123" s="155">
        <v>0</v>
      </c>
      <c r="X123" s="155">
        <v>0</v>
      </c>
      <c r="Y123" s="155">
        <v>0</v>
      </c>
      <c r="Z123" s="155">
        <v>0</v>
      </c>
      <c r="AA123" s="155">
        <v>0</v>
      </c>
      <c r="AB123" s="155">
        <v>0</v>
      </c>
      <c r="AC123" s="155">
        <v>2</v>
      </c>
      <c r="AD123" s="155">
        <v>0</v>
      </c>
      <c r="AE123" s="155">
        <v>0</v>
      </c>
      <c r="AF123" s="155">
        <v>0</v>
      </c>
      <c r="AG123" s="155">
        <v>2</v>
      </c>
      <c r="AH123" s="155">
        <v>0</v>
      </c>
      <c r="AI123" s="155">
        <v>0</v>
      </c>
      <c r="AJ123" s="155">
        <v>0</v>
      </c>
      <c r="AK123" s="155">
        <v>0</v>
      </c>
      <c r="AL123" s="155">
        <v>0</v>
      </c>
      <c r="AM123" s="155">
        <v>0</v>
      </c>
      <c r="AN123" s="155">
        <v>0</v>
      </c>
      <c r="AO123" s="155">
        <v>0</v>
      </c>
      <c r="AP123" s="155">
        <v>1</v>
      </c>
    </row>
    <row r="124" spans="1:42" ht="15.6" x14ac:dyDescent="0.3">
      <c r="A124" s="180" t="s">
        <v>321</v>
      </c>
      <c r="B124" s="179">
        <v>2</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2</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8</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7</v>
      </c>
      <c r="T126" s="155">
        <v>0</v>
      </c>
      <c r="U126" s="155">
        <v>0</v>
      </c>
      <c r="V126" s="155">
        <v>0</v>
      </c>
      <c r="W126" s="155">
        <v>0</v>
      </c>
      <c r="X126" s="155">
        <v>0</v>
      </c>
      <c r="Y126" s="155">
        <v>0</v>
      </c>
      <c r="Z126" s="155">
        <v>0</v>
      </c>
      <c r="AA126" s="155">
        <v>0</v>
      </c>
      <c r="AB126" s="155">
        <v>0</v>
      </c>
      <c r="AC126" s="155">
        <v>0</v>
      </c>
      <c r="AD126" s="155">
        <v>0</v>
      </c>
      <c r="AE126" s="155">
        <v>0</v>
      </c>
      <c r="AF126" s="155">
        <v>0</v>
      </c>
      <c r="AG126" s="155">
        <v>1</v>
      </c>
      <c r="AH126" s="155">
        <v>0</v>
      </c>
      <c r="AI126" s="155">
        <v>0</v>
      </c>
      <c r="AJ126" s="155">
        <v>0</v>
      </c>
      <c r="AK126" s="155">
        <v>0</v>
      </c>
      <c r="AL126" s="155">
        <v>0</v>
      </c>
      <c r="AM126" s="155">
        <v>0</v>
      </c>
      <c r="AN126" s="155">
        <v>0</v>
      </c>
      <c r="AO126" s="155">
        <v>0</v>
      </c>
      <c r="AP126" s="155">
        <v>0</v>
      </c>
    </row>
    <row r="127" spans="1:42" ht="15.6" x14ac:dyDescent="0.3">
      <c r="A127" s="180" t="s">
        <v>698</v>
      </c>
      <c r="B127" s="179">
        <v>1</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1</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1</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1</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2</v>
      </c>
      <c r="C134" s="155">
        <v>0</v>
      </c>
      <c r="D134" s="155">
        <v>0</v>
      </c>
      <c r="E134" s="155">
        <v>0</v>
      </c>
      <c r="F134" s="155">
        <v>0</v>
      </c>
      <c r="G134" s="155">
        <v>0</v>
      </c>
      <c r="H134" s="155">
        <v>1</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1</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1</v>
      </c>
      <c r="AH140" s="155">
        <v>0</v>
      </c>
      <c r="AI140" s="155">
        <v>0</v>
      </c>
      <c r="AJ140" s="155">
        <v>0</v>
      </c>
      <c r="AK140" s="155">
        <v>0</v>
      </c>
      <c r="AL140" s="155">
        <v>0</v>
      </c>
      <c r="AM140" s="155">
        <v>0</v>
      </c>
      <c r="AN140" s="155">
        <v>0</v>
      </c>
      <c r="AO140" s="155">
        <v>0</v>
      </c>
      <c r="AP140" s="155">
        <v>0</v>
      </c>
    </row>
    <row r="141" spans="1:42" ht="15.6" x14ac:dyDescent="0.3">
      <c r="A141" s="180" t="s">
        <v>322</v>
      </c>
      <c r="B141" s="179">
        <v>52</v>
      </c>
      <c r="C141" s="155">
        <v>0</v>
      </c>
      <c r="D141" s="155">
        <v>0</v>
      </c>
      <c r="E141" s="155">
        <v>2</v>
      </c>
      <c r="F141" s="155">
        <v>0</v>
      </c>
      <c r="G141" s="155">
        <v>0</v>
      </c>
      <c r="H141" s="155">
        <v>0</v>
      </c>
      <c r="I141" s="155">
        <v>0</v>
      </c>
      <c r="J141" s="155">
        <v>1</v>
      </c>
      <c r="K141" s="155">
        <v>0</v>
      </c>
      <c r="L141" s="155">
        <v>0</v>
      </c>
      <c r="M141" s="155">
        <v>0</v>
      </c>
      <c r="N141" s="155">
        <v>0</v>
      </c>
      <c r="O141" s="155">
        <v>0</v>
      </c>
      <c r="P141" s="155">
        <v>0</v>
      </c>
      <c r="Q141" s="155">
        <v>0</v>
      </c>
      <c r="R141" s="155">
        <v>0</v>
      </c>
      <c r="S141" s="155">
        <v>33</v>
      </c>
      <c r="T141" s="155">
        <v>2</v>
      </c>
      <c r="U141" s="155">
        <v>0</v>
      </c>
      <c r="V141" s="155">
        <v>0</v>
      </c>
      <c r="W141" s="155">
        <v>0</v>
      </c>
      <c r="X141" s="155">
        <v>0</v>
      </c>
      <c r="Y141" s="155">
        <v>0</v>
      </c>
      <c r="Z141" s="155">
        <v>0</v>
      </c>
      <c r="AA141" s="155">
        <v>0</v>
      </c>
      <c r="AB141" s="155">
        <v>0</v>
      </c>
      <c r="AC141" s="155">
        <v>3</v>
      </c>
      <c r="AD141" s="155">
        <v>0</v>
      </c>
      <c r="AE141" s="155">
        <v>0</v>
      </c>
      <c r="AF141" s="155">
        <v>0</v>
      </c>
      <c r="AG141" s="155">
        <v>5</v>
      </c>
      <c r="AH141" s="155">
        <v>1</v>
      </c>
      <c r="AI141" s="155">
        <v>0</v>
      </c>
      <c r="AJ141" s="155">
        <v>2</v>
      </c>
      <c r="AK141" s="155">
        <v>0</v>
      </c>
      <c r="AL141" s="155">
        <v>0</v>
      </c>
      <c r="AM141" s="155">
        <v>1</v>
      </c>
      <c r="AN141" s="155">
        <v>1</v>
      </c>
      <c r="AO141" s="155">
        <v>0</v>
      </c>
      <c r="AP141" s="155">
        <v>1</v>
      </c>
    </row>
    <row r="142" spans="1:42" ht="15.6" x14ac:dyDescent="0.3">
      <c r="A142" s="180" t="s">
        <v>550</v>
      </c>
      <c r="B142" s="179">
        <v>2</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1</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1</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56</v>
      </c>
      <c r="C148" s="155">
        <v>0</v>
      </c>
      <c r="D148" s="155">
        <v>0</v>
      </c>
      <c r="E148" s="155">
        <v>0</v>
      </c>
      <c r="F148" s="155">
        <v>0</v>
      </c>
      <c r="G148" s="155">
        <v>0</v>
      </c>
      <c r="H148" s="155">
        <v>5</v>
      </c>
      <c r="I148" s="155">
        <v>0</v>
      </c>
      <c r="J148" s="155">
        <v>0</v>
      </c>
      <c r="K148" s="155">
        <v>0</v>
      </c>
      <c r="L148" s="155">
        <v>0</v>
      </c>
      <c r="M148" s="155">
        <v>0</v>
      </c>
      <c r="N148" s="155">
        <v>0</v>
      </c>
      <c r="O148" s="155">
        <v>0</v>
      </c>
      <c r="P148" s="155">
        <v>0</v>
      </c>
      <c r="Q148" s="155">
        <v>1</v>
      </c>
      <c r="R148" s="155">
        <v>0</v>
      </c>
      <c r="S148" s="155">
        <v>8</v>
      </c>
      <c r="T148" s="155">
        <v>7</v>
      </c>
      <c r="U148" s="155">
        <v>0</v>
      </c>
      <c r="V148" s="155">
        <v>0</v>
      </c>
      <c r="W148" s="155">
        <v>0</v>
      </c>
      <c r="X148" s="155">
        <v>0</v>
      </c>
      <c r="Y148" s="155">
        <v>0</v>
      </c>
      <c r="Z148" s="155">
        <v>0</v>
      </c>
      <c r="AA148" s="155">
        <v>0</v>
      </c>
      <c r="AB148" s="155">
        <v>0</v>
      </c>
      <c r="AC148" s="155">
        <v>24</v>
      </c>
      <c r="AD148" s="155">
        <v>0</v>
      </c>
      <c r="AE148" s="155">
        <v>0</v>
      </c>
      <c r="AF148" s="155">
        <v>0</v>
      </c>
      <c r="AG148" s="155">
        <v>6</v>
      </c>
      <c r="AH148" s="155">
        <v>1</v>
      </c>
      <c r="AI148" s="155">
        <v>0</v>
      </c>
      <c r="AJ148" s="155">
        <v>3</v>
      </c>
      <c r="AK148" s="155">
        <v>0</v>
      </c>
      <c r="AL148" s="155">
        <v>0</v>
      </c>
      <c r="AM148" s="155">
        <v>0</v>
      </c>
      <c r="AN148" s="155">
        <v>0</v>
      </c>
      <c r="AO148" s="155">
        <v>0</v>
      </c>
      <c r="AP148" s="155">
        <v>1</v>
      </c>
    </row>
    <row r="149" spans="1:42" ht="15.6" x14ac:dyDescent="0.3">
      <c r="A149" s="180" t="s">
        <v>710</v>
      </c>
      <c r="B149" s="179">
        <v>14</v>
      </c>
      <c r="C149" s="155">
        <v>0</v>
      </c>
      <c r="D149" s="155">
        <v>0</v>
      </c>
      <c r="E149" s="155">
        <v>0</v>
      </c>
      <c r="F149" s="155">
        <v>0</v>
      </c>
      <c r="G149" s="155">
        <v>0</v>
      </c>
      <c r="H149" s="155">
        <v>2</v>
      </c>
      <c r="I149" s="155">
        <v>0</v>
      </c>
      <c r="J149" s="155">
        <v>0</v>
      </c>
      <c r="K149" s="155">
        <v>0</v>
      </c>
      <c r="L149" s="155">
        <v>0</v>
      </c>
      <c r="M149" s="155">
        <v>1</v>
      </c>
      <c r="N149" s="155">
        <v>0</v>
      </c>
      <c r="O149" s="155">
        <v>1</v>
      </c>
      <c r="P149" s="155">
        <v>0</v>
      </c>
      <c r="Q149" s="155">
        <v>0</v>
      </c>
      <c r="R149" s="155">
        <v>0</v>
      </c>
      <c r="S149" s="155">
        <v>4</v>
      </c>
      <c r="T149" s="155">
        <v>0</v>
      </c>
      <c r="U149" s="155">
        <v>0</v>
      </c>
      <c r="V149" s="155">
        <v>0</v>
      </c>
      <c r="W149" s="155">
        <v>0</v>
      </c>
      <c r="X149" s="155">
        <v>0</v>
      </c>
      <c r="Y149" s="155">
        <v>0</v>
      </c>
      <c r="Z149" s="155">
        <v>0</v>
      </c>
      <c r="AA149" s="155">
        <v>0</v>
      </c>
      <c r="AB149" s="155">
        <v>0</v>
      </c>
      <c r="AC149" s="155">
        <v>2</v>
      </c>
      <c r="AD149" s="155">
        <v>0</v>
      </c>
      <c r="AE149" s="155">
        <v>0</v>
      </c>
      <c r="AF149" s="155">
        <v>0</v>
      </c>
      <c r="AG149" s="155">
        <v>2</v>
      </c>
      <c r="AH149" s="155">
        <v>1</v>
      </c>
      <c r="AI149" s="155">
        <v>0</v>
      </c>
      <c r="AJ149" s="155">
        <v>0</v>
      </c>
      <c r="AK149" s="155">
        <v>0</v>
      </c>
      <c r="AL149" s="155">
        <v>0</v>
      </c>
      <c r="AM149" s="155">
        <v>0</v>
      </c>
      <c r="AN149" s="155">
        <v>0</v>
      </c>
      <c r="AO149" s="155">
        <v>1</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1</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1</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2</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2</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15</v>
      </c>
      <c r="C157" s="155">
        <v>0</v>
      </c>
      <c r="D157" s="155">
        <v>0</v>
      </c>
      <c r="E157" s="155">
        <v>0</v>
      </c>
      <c r="F157" s="155">
        <v>0</v>
      </c>
      <c r="G157" s="155">
        <v>0</v>
      </c>
      <c r="H157" s="155">
        <v>0</v>
      </c>
      <c r="I157" s="155">
        <v>0</v>
      </c>
      <c r="J157" s="155">
        <v>0</v>
      </c>
      <c r="K157" s="155">
        <v>1</v>
      </c>
      <c r="L157" s="155">
        <v>0</v>
      </c>
      <c r="M157" s="155">
        <v>0</v>
      </c>
      <c r="N157" s="155">
        <v>0</v>
      </c>
      <c r="O157" s="155">
        <v>0</v>
      </c>
      <c r="P157" s="155">
        <v>0</v>
      </c>
      <c r="Q157" s="155">
        <v>0</v>
      </c>
      <c r="R157" s="155">
        <v>0</v>
      </c>
      <c r="S157" s="155">
        <v>9</v>
      </c>
      <c r="T157" s="155">
        <v>1</v>
      </c>
      <c r="U157" s="155">
        <v>0</v>
      </c>
      <c r="V157" s="155">
        <v>0</v>
      </c>
      <c r="W157" s="155">
        <v>0</v>
      </c>
      <c r="X157" s="155">
        <v>0</v>
      </c>
      <c r="Y157" s="155">
        <v>0</v>
      </c>
      <c r="Z157" s="155">
        <v>0</v>
      </c>
      <c r="AA157" s="155">
        <v>0</v>
      </c>
      <c r="AB157" s="155">
        <v>0</v>
      </c>
      <c r="AC157" s="155">
        <v>0</v>
      </c>
      <c r="AD157" s="155">
        <v>0</v>
      </c>
      <c r="AE157" s="155">
        <v>0</v>
      </c>
      <c r="AF157" s="155">
        <v>0</v>
      </c>
      <c r="AG157" s="155">
        <v>2</v>
      </c>
      <c r="AH157" s="155">
        <v>2</v>
      </c>
      <c r="AI157" s="155">
        <v>0</v>
      </c>
      <c r="AJ157" s="155">
        <v>0</v>
      </c>
      <c r="AK157" s="155">
        <v>0</v>
      </c>
      <c r="AL157" s="155">
        <v>0</v>
      </c>
      <c r="AM157" s="155">
        <v>0</v>
      </c>
      <c r="AN157" s="155">
        <v>0</v>
      </c>
      <c r="AO157" s="155">
        <v>0</v>
      </c>
      <c r="AP157" s="155">
        <v>0</v>
      </c>
    </row>
    <row r="158" spans="1:42" ht="15.6" x14ac:dyDescent="0.3">
      <c r="A158" s="180" t="s">
        <v>716</v>
      </c>
      <c r="B158" s="179">
        <v>2</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1</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1</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113</v>
      </c>
      <c r="C161" s="155">
        <v>0</v>
      </c>
      <c r="D161" s="155">
        <v>0</v>
      </c>
      <c r="E161" s="155">
        <v>0</v>
      </c>
      <c r="F161" s="155">
        <v>0</v>
      </c>
      <c r="G161" s="155">
        <v>0</v>
      </c>
      <c r="H161" s="155">
        <v>2</v>
      </c>
      <c r="I161" s="155">
        <v>0</v>
      </c>
      <c r="J161" s="155">
        <v>0</v>
      </c>
      <c r="K161" s="155">
        <v>0</v>
      </c>
      <c r="L161" s="155">
        <v>0</v>
      </c>
      <c r="M161" s="155">
        <v>0</v>
      </c>
      <c r="N161" s="155">
        <v>0</v>
      </c>
      <c r="O161" s="155">
        <v>0</v>
      </c>
      <c r="P161" s="155">
        <v>0</v>
      </c>
      <c r="Q161" s="155">
        <v>0</v>
      </c>
      <c r="R161" s="155">
        <v>0</v>
      </c>
      <c r="S161" s="155">
        <v>91</v>
      </c>
      <c r="T161" s="155">
        <v>0</v>
      </c>
      <c r="U161" s="155">
        <v>0</v>
      </c>
      <c r="V161" s="155">
        <v>0</v>
      </c>
      <c r="W161" s="155">
        <v>0</v>
      </c>
      <c r="X161" s="155">
        <v>0</v>
      </c>
      <c r="Y161" s="155">
        <v>0</v>
      </c>
      <c r="Z161" s="155">
        <v>0</v>
      </c>
      <c r="AA161" s="155">
        <v>0</v>
      </c>
      <c r="AB161" s="155">
        <v>0</v>
      </c>
      <c r="AC161" s="155">
        <v>6</v>
      </c>
      <c r="AD161" s="155">
        <v>0</v>
      </c>
      <c r="AE161" s="155">
        <v>0</v>
      </c>
      <c r="AF161" s="155">
        <v>0</v>
      </c>
      <c r="AG161" s="155">
        <v>8</v>
      </c>
      <c r="AH161" s="155">
        <v>0</v>
      </c>
      <c r="AI161" s="155">
        <v>0</v>
      </c>
      <c r="AJ161" s="155">
        <v>0</v>
      </c>
      <c r="AK161" s="155">
        <v>0</v>
      </c>
      <c r="AL161" s="155">
        <v>0</v>
      </c>
      <c r="AM161" s="155">
        <v>2</v>
      </c>
      <c r="AN161" s="155">
        <v>0</v>
      </c>
      <c r="AO161" s="155">
        <v>0</v>
      </c>
      <c r="AP161" s="155">
        <v>4</v>
      </c>
    </row>
    <row r="162" spans="1:42" ht="15.6" x14ac:dyDescent="0.3">
      <c r="A162" s="180" t="s">
        <v>586</v>
      </c>
      <c r="B162" s="179">
        <v>3</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1</v>
      </c>
      <c r="AD162" s="155">
        <v>0</v>
      </c>
      <c r="AE162" s="155">
        <v>0</v>
      </c>
      <c r="AF162" s="155">
        <v>0</v>
      </c>
      <c r="AG162" s="155">
        <v>0</v>
      </c>
      <c r="AH162" s="155">
        <v>0</v>
      </c>
      <c r="AI162" s="155">
        <v>0</v>
      </c>
      <c r="AJ162" s="155">
        <v>0</v>
      </c>
      <c r="AK162" s="155">
        <v>0</v>
      </c>
      <c r="AL162" s="155">
        <v>0</v>
      </c>
      <c r="AM162" s="155">
        <v>0</v>
      </c>
      <c r="AN162" s="155">
        <v>0</v>
      </c>
      <c r="AO162" s="155">
        <v>1</v>
      </c>
      <c r="AP162" s="155">
        <v>0</v>
      </c>
    </row>
    <row r="163" spans="1:42" ht="15.6" x14ac:dyDescent="0.3">
      <c r="A163" s="180" t="s">
        <v>498</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1</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14</v>
      </c>
      <c r="C167" s="155">
        <v>0</v>
      </c>
      <c r="D167" s="155">
        <v>0</v>
      </c>
      <c r="E167" s="155">
        <v>0</v>
      </c>
      <c r="F167" s="155">
        <v>0</v>
      </c>
      <c r="G167" s="155">
        <v>0</v>
      </c>
      <c r="H167" s="155">
        <v>2</v>
      </c>
      <c r="I167" s="155">
        <v>0</v>
      </c>
      <c r="J167" s="155">
        <v>0</v>
      </c>
      <c r="K167" s="155">
        <v>0</v>
      </c>
      <c r="L167" s="155">
        <v>0</v>
      </c>
      <c r="M167" s="155">
        <v>0</v>
      </c>
      <c r="N167" s="155">
        <v>0</v>
      </c>
      <c r="O167" s="155">
        <v>0</v>
      </c>
      <c r="P167" s="155">
        <v>0</v>
      </c>
      <c r="Q167" s="155">
        <v>0</v>
      </c>
      <c r="R167" s="155">
        <v>0</v>
      </c>
      <c r="S167" s="155">
        <v>12</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7</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5</v>
      </c>
      <c r="T168" s="155">
        <v>0</v>
      </c>
      <c r="U168" s="155">
        <v>0</v>
      </c>
      <c r="V168" s="155">
        <v>0</v>
      </c>
      <c r="W168" s="155">
        <v>0</v>
      </c>
      <c r="X168" s="155">
        <v>0</v>
      </c>
      <c r="Y168" s="155">
        <v>0</v>
      </c>
      <c r="Z168" s="155">
        <v>0</v>
      </c>
      <c r="AA168" s="155">
        <v>0</v>
      </c>
      <c r="AB168" s="155">
        <v>0</v>
      </c>
      <c r="AC168" s="155">
        <v>1</v>
      </c>
      <c r="AD168" s="155">
        <v>0</v>
      </c>
      <c r="AE168" s="155">
        <v>0</v>
      </c>
      <c r="AF168" s="155">
        <v>0</v>
      </c>
      <c r="AG168" s="155">
        <v>0</v>
      </c>
      <c r="AH168" s="155">
        <v>0</v>
      </c>
      <c r="AI168" s="155">
        <v>0</v>
      </c>
      <c r="AJ168" s="155">
        <v>0</v>
      </c>
      <c r="AK168" s="155">
        <v>0</v>
      </c>
      <c r="AL168" s="155">
        <v>0</v>
      </c>
      <c r="AM168" s="155">
        <v>1</v>
      </c>
      <c r="AN168" s="155">
        <v>0</v>
      </c>
      <c r="AO168" s="155">
        <v>0</v>
      </c>
      <c r="AP168" s="155">
        <v>0</v>
      </c>
    </row>
    <row r="169" spans="1:42" ht="15.6" x14ac:dyDescent="0.3">
      <c r="A169" s="180" t="s">
        <v>619</v>
      </c>
      <c r="B169" s="179">
        <v>13</v>
      </c>
      <c r="C169" s="155">
        <v>0</v>
      </c>
      <c r="D169" s="155">
        <v>0</v>
      </c>
      <c r="E169" s="155">
        <v>0</v>
      </c>
      <c r="F169" s="155">
        <v>0</v>
      </c>
      <c r="G169" s="155">
        <v>0</v>
      </c>
      <c r="H169" s="155">
        <v>0</v>
      </c>
      <c r="I169" s="155">
        <v>0</v>
      </c>
      <c r="J169" s="155">
        <v>0</v>
      </c>
      <c r="K169" s="155">
        <v>0</v>
      </c>
      <c r="L169" s="155">
        <v>0</v>
      </c>
      <c r="M169" s="155">
        <v>0</v>
      </c>
      <c r="N169" s="155">
        <v>0</v>
      </c>
      <c r="O169" s="155">
        <v>0</v>
      </c>
      <c r="P169" s="155">
        <v>1</v>
      </c>
      <c r="Q169" s="155">
        <v>0</v>
      </c>
      <c r="R169" s="155">
        <v>0</v>
      </c>
      <c r="S169" s="155">
        <v>8</v>
      </c>
      <c r="T169" s="155">
        <v>0</v>
      </c>
      <c r="U169" s="155">
        <v>0</v>
      </c>
      <c r="V169" s="155">
        <v>0</v>
      </c>
      <c r="W169" s="155">
        <v>0</v>
      </c>
      <c r="X169" s="155">
        <v>0</v>
      </c>
      <c r="Y169" s="155">
        <v>0</v>
      </c>
      <c r="Z169" s="155">
        <v>0</v>
      </c>
      <c r="AA169" s="155">
        <v>0</v>
      </c>
      <c r="AB169" s="155">
        <v>0</v>
      </c>
      <c r="AC169" s="155">
        <v>0</v>
      </c>
      <c r="AD169" s="155">
        <v>0</v>
      </c>
      <c r="AE169" s="155">
        <v>0</v>
      </c>
      <c r="AF169" s="155">
        <v>0</v>
      </c>
      <c r="AG169" s="155">
        <v>2</v>
      </c>
      <c r="AH169" s="155">
        <v>1</v>
      </c>
      <c r="AI169" s="155">
        <v>0</v>
      </c>
      <c r="AJ169" s="155">
        <v>0</v>
      </c>
      <c r="AK169" s="155">
        <v>0</v>
      </c>
      <c r="AL169" s="155">
        <v>0</v>
      </c>
      <c r="AM169" s="155">
        <v>0</v>
      </c>
      <c r="AN169" s="155">
        <v>0</v>
      </c>
      <c r="AO169" s="155">
        <v>0</v>
      </c>
      <c r="AP169" s="155">
        <v>1</v>
      </c>
    </row>
    <row r="170" spans="1:42" ht="15.6" x14ac:dyDescent="0.3">
      <c r="A170" s="180" t="s">
        <v>304</v>
      </c>
      <c r="B170" s="179">
        <v>61</v>
      </c>
      <c r="C170" s="155">
        <v>0</v>
      </c>
      <c r="D170" s="155">
        <v>0</v>
      </c>
      <c r="E170" s="155">
        <v>0</v>
      </c>
      <c r="F170" s="155">
        <v>0</v>
      </c>
      <c r="G170" s="155">
        <v>0</v>
      </c>
      <c r="H170" s="155">
        <v>4</v>
      </c>
      <c r="I170" s="155">
        <v>0</v>
      </c>
      <c r="J170" s="155">
        <v>0</v>
      </c>
      <c r="K170" s="155">
        <v>0</v>
      </c>
      <c r="L170" s="155">
        <v>0</v>
      </c>
      <c r="M170" s="155">
        <v>0</v>
      </c>
      <c r="N170" s="155">
        <v>0</v>
      </c>
      <c r="O170" s="155">
        <v>0</v>
      </c>
      <c r="P170" s="155">
        <v>0</v>
      </c>
      <c r="Q170" s="155">
        <v>0</v>
      </c>
      <c r="R170" s="155">
        <v>0</v>
      </c>
      <c r="S170" s="155">
        <v>40</v>
      </c>
      <c r="T170" s="155">
        <v>4</v>
      </c>
      <c r="U170" s="155">
        <v>0</v>
      </c>
      <c r="V170" s="155">
        <v>0</v>
      </c>
      <c r="W170" s="155">
        <v>0</v>
      </c>
      <c r="X170" s="155">
        <v>0</v>
      </c>
      <c r="Y170" s="155">
        <v>0</v>
      </c>
      <c r="Z170" s="155">
        <v>0</v>
      </c>
      <c r="AA170" s="155">
        <v>0</v>
      </c>
      <c r="AB170" s="155">
        <v>0</v>
      </c>
      <c r="AC170" s="155">
        <v>1</v>
      </c>
      <c r="AD170" s="155">
        <v>0</v>
      </c>
      <c r="AE170" s="155">
        <v>0</v>
      </c>
      <c r="AF170" s="155">
        <v>0</v>
      </c>
      <c r="AG170" s="155">
        <v>2</v>
      </c>
      <c r="AH170" s="155">
        <v>2</v>
      </c>
      <c r="AI170" s="155">
        <v>0</v>
      </c>
      <c r="AJ170" s="155">
        <v>2</v>
      </c>
      <c r="AK170" s="155">
        <v>0</v>
      </c>
      <c r="AL170" s="155">
        <v>0</v>
      </c>
      <c r="AM170" s="155">
        <v>0</v>
      </c>
      <c r="AN170" s="155">
        <v>2</v>
      </c>
      <c r="AO170" s="155">
        <v>0</v>
      </c>
      <c r="AP170" s="155">
        <v>4</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3</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3</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719</v>
      </c>
      <c r="B173" s="179">
        <v>3</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2</v>
      </c>
      <c r="T173" s="155">
        <v>0</v>
      </c>
      <c r="U173" s="155">
        <v>0</v>
      </c>
      <c r="V173" s="155">
        <v>0</v>
      </c>
      <c r="W173" s="155">
        <v>0</v>
      </c>
      <c r="X173" s="155">
        <v>0</v>
      </c>
      <c r="Y173" s="155">
        <v>0</v>
      </c>
      <c r="Z173" s="155">
        <v>0</v>
      </c>
      <c r="AA173" s="155">
        <v>0</v>
      </c>
      <c r="AB173" s="155">
        <v>0</v>
      </c>
      <c r="AC173" s="155">
        <v>0</v>
      </c>
      <c r="AD173" s="155">
        <v>0</v>
      </c>
      <c r="AE173" s="155">
        <v>0</v>
      </c>
      <c r="AF173" s="155">
        <v>0</v>
      </c>
      <c r="AG173" s="155">
        <v>1</v>
      </c>
      <c r="AH173" s="155">
        <v>0</v>
      </c>
      <c r="AI173" s="155">
        <v>0</v>
      </c>
      <c r="AJ173" s="155">
        <v>0</v>
      </c>
      <c r="AK173" s="155">
        <v>0</v>
      </c>
      <c r="AL173" s="155">
        <v>0</v>
      </c>
      <c r="AM173" s="155">
        <v>0</v>
      </c>
      <c r="AN173" s="155">
        <v>0</v>
      </c>
      <c r="AO173" s="155">
        <v>0</v>
      </c>
      <c r="AP173" s="155">
        <v>0</v>
      </c>
    </row>
    <row r="174" spans="1:42" ht="15.6" x14ac:dyDescent="0.3">
      <c r="A174" s="180" t="s">
        <v>553</v>
      </c>
      <c r="B174" s="179">
        <v>18</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8</v>
      </c>
      <c r="T174" s="155">
        <v>0</v>
      </c>
      <c r="U174" s="155">
        <v>0</v>
      </c>
      <c r="V174" s="155">
        <v>0</v>
      </c>
      <c r="W174" s="155">
        <v>0</v>
      </c>
      <c r="X174" s="155">
        <v>0</v>
      </c>
      <c r="Y174" s="155">
        <v>0</v>
      </c>
      <c r="Z174" s="155">
        <v>0</v>
      </c>
      <c r="AA174" s="155">
        <v>0</v>
      </c>
      <c r="AB174" s="155">
        <v>0</v>
      </c>
      <c r="AC174" s="155">
        <v>5</v>
      </c>
      <c r="AD174" s="155">
        <v>0</v>
      </c>
      <c r="AE174" s="155">
        <v>0</v>
      </c>
      <c r="AF174" s="155">
        <v>0</v>
      </c>
      <c r="AG174" s="155">
        <v>1</v>
      </c>
      <c r="AH174" s="155">
        <v>2</v>
      </c>
      <c r="AI174" s="155">
        <v>0</v>
      </c>
      <c r="AJ174" s="155">
        <v>2</v>
      </c>
      <c r="AK174" s="155">
        <v>0</v>
      </c>
      <c r="AL174" s="155">
        <v>0</v>
      </c>
      <c r="AM174" s="155">
        <v>0</v>
      </c>
      <c r="AN174" s="155">
        <v>0</v>
      </c>
      <c r="AO174" s="155">
        <v>0</v>
      </c>
      <c r="AP174" s="155">
        <v>0</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21</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17</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1</v>
      </c>
      <c r="AI177" s="155">
        <v>0</v>
      </c>
      <c r="AJ177" s="155">
        <v>0</v>
      </c>
      <c r="AK177" s="155">
        <v>0</v>
      </c>
      <c r="AL177" s="155">
        <v>0</v>
      </c>
      <c r="AM177" s="155">
        <v>0</v>
      </c>
      <c r="AN177" s="155">
        <v>0</v>
      </c>
      <c r="AO177" s="155">
        <v>0</v>
      </c>
      <c r="AP177" s="155">
        <v>3</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1</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1</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4</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3</v>
      </c>
      <c r="T185" s="155">
        <v>0</v>
      </c>
      <c r="U185" s="155">
        <v>0</v>
      </c>
      <c r="V185" s="155">
        <v>0</v>
      </c>
      <c r="W185" s="155">
        <v>0</v>
      </c>
      <c r="X185" s="155">
        <v>0</v>
      </c>
      <c r="Y185" s="155">
        <v>0</v>
      </c>
      <c r="Z185" s="155">
        <v>0</v>
      </c>
      <c r="AA185" s="155">
        <v>0</v>
      </c>
      <c r="AB185" s="155">
        <v>0</v>
      </c>
      <c r="AC185" s="155">
        <v>0</v>
      </c>
      <c r="AD185" s="155">
        <v>0</v>
      </c>
      <c r="AE185" s="155">
        <v>0</v>
      </c>
      <c r="AF185" s="155">
        <v>0</v>
      </c>
      <c r="AG185" s="155">
        <v>1</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5</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4</v>
      </c>
      <c r="T190" s="155">
        <v>0</v>
      </c>
      <c r="U190" s="155">
        <v>0</v>
      </c>
      <c r="V190" s="155">
        <v>0</v>
      </c>
      <c r="W190" s="155">
        <v>0</v>
      </c>
      <c r="X190" s="155">
        <v>0</v>
      </c>
      <c r="Y190" s="155">
        <v>0</v>
      </c>
      <c r="Z190" s="155">
        <v>0</v>
      </c>
      <c r="AA190" s="155">
        <v>0</v>
      </c>
      <c r="AB190" s="155">
        <v>0</v>
      </c>
      <c r="AC190" s="155">
        <v>0</v>
      </c>
      <c r="AD190" s="155">
        <v>0</v>
      </c>
      <c r="AE190" s="155">
        <v>0</v>
      </c>
      <c r="AF190" s="155">
        <v>0</v>
      </c>
      <c r="AG190" s="155">
        <v>1</v>
      </c>
      <c r="AH190" s="155">
        <v>0</v>
      </c>
      <c r="AI190" s="155">
        <v>0</v>
      </c>
      <c r="AJ190" s="155">
        <v>0</v>
      </c>
      <c r="AK190" s="155">
        <v>0</v>
      </c>
      <c r="AL190" s="155">
        <v>0</v>
      </c>
      <c r="AM190" s="155">
        <v>0</v>
      </c>
      <c r="AN190" s="155">
        <v>0</v>
      </c>
      <c r="AO190" s="155">
        <v>0</v>
      </c>
      <c r="AP190" s="155">
        <v>0</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6</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1</v>
      </c>
      <c r="X195" s="155">
        <v>0</v>
      </c>
      <c r="Y195" s="155">
        <v>0</v>
      </c>
      <c r="Z195" s="155">
        <v>0</v>
      </c>
      <c r="AA195" s="155">
        <v>0</v>
      </c>
      <c r="AB195" s="155">
        <v>0</v>
      </c>
      <c r="AC195" s="155">
        <v>0</v>
      </c>
      <c r="AD195" s="155">
        <v>0</v>
      </c>
      <c r="AE195" s="155">
        <v>0</v>
      </c>
      <c r="AF195" s="155">
        <v>0</v>
      </c>
      <c r="AG195" s="155">
        <v>2</v>
      </c>
      <c r="AH195" s="155">
        <v>2</v>
      </c>
      <c r="AI195" s="155">
        <v>0</v>
      </c>
      <c r="AJ195" s="155">
        <v>0</v>
      </c>
      <c r="AK195" s="155">
        <v>0</v>
      </c>
      <c r="AL195" s="155">
        <v>0</v>
      </c>
      <c r="AM195" s="155">
        <v>0</v>
      </c>
      <c r="AN195" s="155">
        <v>0</v>
      </c>
      <c r="AO195" s="155">
        <v>0</v>
      </c>
      <c r="AP195" s="155">
        <v>1</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180</v>
      </c>
      <c r="C200" s="155">
        <v>0</v>
      </c>
      <c r="D200" s="155">
        <v>0</v>
      </c>
      <c r="E200" s="155">
        <v>3</v>
      </c>
      <c r="F200" s="155">
        <v>3</v>
      </c>
      <c r="G200" s="155">
        <v>1</v>
      </c>
      <c r="H200" s="155">
        <v>16</v>
      </c>
      <c r="I200" s="155">
        <v>0</v>
      </c>
      <c r="J200" s="155">
        <v>1</v>
      </c>
      <c r="K200" s="155">
        <v>3</v>
      </c>
      <c r="L200" s="155">
        <v>0</v>
      </c>
      <c r="M200" s="155">
        <v>13</v>
      </c>
      <c r="N200" s="155">
        <v>0</v>
      </c>
      <c r="O200" s="155">
        <v>6</v>
      </c>
      <c r="P200" s="155">
        <v>5</v>
      </c>
      <c r="Q200" s="155">
        <v>0</v>
      </c>
      <c r="R200" s="155">
        <v>0</v>
      </c>
      <c r="S200" s="155">
        <v>45</v>
      </c>
      <c r="T200" s="155">
        <v>0</v>
      </c>
      <c r="U200" s="155">
        <v>1</v>
      </c>
      <c r="V200" s="155">
        <v>0</v>
      </c>
      <c r="W200" s="155">
        <v>0</v>
      </c>
      <c r="X200" s="155">
        <v>0</v>
      </c>
      <c r="Y200" s="155">
        <v>0</v>
      </c>
      <c r="Z200" s="155">
        <v>1</v>
      </c>
      <c r="AA200" s="155">
        <v>0</v>
      </c>
      <c r="AB200" s="155">
        <v>0</v>
      </c>
      <c r="AC200" s="155">
        <v>16</v>
      </c>
      <c r="AD200" s="155">
        <v>2</v>
      </c>
      <c r="AE200" s="155">
        <v>2</v>
      </c>
      <c r="AF200" s="155">
        <v>0</v>
      </c>
      <c r="AG200" s="155">
        <v>32</v>
      </c>
      <c r="AH200" s="155">
        <v>4</v>
      </c>
      <c r="AI200" s="155">
        <v>0</v>
      </c>
      <c r="AJ200" s="155">
        <v>5</v>
      </c>
      <c r="AK200" s="155">
        <v>0</v>
      </c>
      <c r="AL200" s="155">
        <v>0</v>
      </c>
      <c r="AM200" s="155">
        <v>2</v>
      </c>
      <c r="AN200" s="155">
        <v>0</v>
      </c>
      <c r="AO200" s="155">
        <v>13</v>
      </c>
      <c r="AP200" s="155">
        <v>6</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1</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4</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1</v>
      </c>
      <c r="AD203" s="155">
        <v>0</v>
      </c>
      <c r="AE203" s="155">
        <v>0</v>
      </c>
      <c r="AF203" s="155">
        <v>0</v>
      </c>
      <c r="AG203" s="155">
        <v>2</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1</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1</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1</v>
      </c>
      <c r="C210" s="155">
        <v>0</v>
      </c>
      <c r="D210" s="155">
        <v>0</v>
      </c>
      <c r="E210" s="155">
        <v>1</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4</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1</v>
      </c>
      <c r="T211" s="155">
        <v>0</v>
      </c>
      <c r="U211" s="155">
        <v>0</v>
      </c>
      <c r="V211" s="155">
        <v>0</v>
      </c>
      <c r="W211" s="155">
        <v>0</v>
      </c>
      <c r="X211" s="155">
        <v>0</v>
      </c>
      <c r="Y211" s="155">
        <v>0</v>
      </c>
      <c r="Z211" s="155">
        <v>0</v>
      </c>
      <c r="AA211" s="155">
        <v>0</v>
      </c>
      <c r="AB211" s="155">
        <v>0</v>
      </c>
      <c r="AC211" s="155">
        <v>1</v>
      </c>
      <c r="AD211" s="155">
        <v>0</v>
      </c>
      <c r="AE211" s="155">
        <v>0</v>
      </c>
      <c r="AF211" s="155">
        <v>0</v>
      </c>
      <c r="AG211" s="155">
        <v>0</v>
      </c>
      <c r="AH211" s="155">
        <v>0</v>
      </c>
      <c r="AI211" s="155">
        <v>0</v>
      </c>
      <c r="AJ211" s="155">
        <v>1</v>
      </c>
      <c r="AK211" s="155">
        <v>0</v>
      </c>
      <c r="AL211" s="155">
        <v>0</v>
      </c>
      <c r="AM211" s="155">
        <v>1</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29</v>
      </c>
      <c r="C214" s="155">
        <v>0</v>
      </c>
      <c r="D214" s="155">
        <v>0</v>
      </c>
      <c r="E214" s="155">
        <v>0</v>
      </c>
      <c r="F214" s="155">
        <v>0</v>
      </c>
      <c r="G214" s="155">
        <v>0</v>
      </c>
      <c r="H214" s="155">
        <v>1</v>
      </c>
      <c r="I214" s="155">
        <v>0</v>
      </c>
      <c r="J214" s="155">
        <v>0</v>
      </c>
      <c r="K214" s="155">
        <v>1</v>
      </c>
      <c r="L214" s="155">
        <v>0</v>
      </c>
      <c r="M214" s="155">
        <v>0</v>
      </c>
      <c r="N214" s="155">
        <v>0</v>
      </c>
      <c r="O214" s="155">
        <v>0</v>
      </c>
      <c r="P214" s="155">
        <v>0</v>
      </c>
      <c r="Q214" s="155">
        <v>0</v>
      </c>
      <c r="R214" s="155">
        <v>0</v>
      </c>
      <c r="S214" s="155">
        <v>10</v>
      </c>
      <c r="T214" s="155">
        <v>1</v>
      </c>
      <c r="U214" s="155">
        <v>0</v>
      </c>
      <c r="V214" s="155">
        <v>0</v>
      </c>
      <c r="W214" s="155">
        <v>0</v>
      </c>
      <c r="X214" s="155">
        <v>0</v>
      </c>
      <c r="Y214" s="155">
        <v>1</v>
      </c>
      <c r="Z214" s="155">
        <v>0</v>
      </c>
      <c r="AA214" s="155">
        <v>0</v>
      </c>
      <c r="AB214" s="155">
        <v>0</v>
      </c>
      <c r="AC214" s="155">
        <v>3</v>
      </c>
      <c r="AD214" s="155">
        <v>0</v>
      </c>
      <c r="AE214" s="155">
        <v>0</v>
      </c>
      <c r="AF214" s="155">
        <v>0</v>
      </c>
      <c r="AG214" s="155">
        <v>11</v>
      </c>
      <c r="AH214" s="155">
        <v>0</v>
      </c>
      <c r="AI214" s="155">
        <v>0</v>
      </c>
      <c r="AJ214" s="155">
        <v>0</v>
      </c>
      <c r="AK214" s="155">
        <v>0</v>
      </c>
      <c r="AL214" s="155">
        <v>0</v>
      </c>
      <c r="AM214" s="155">
        <v>1</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1</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1</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15</v>
      </c>
      <c r="C221" s="155">
        <v>0</v>
      </c>
      <c r="D221" s="155">
        <v>0</v>
      </c>
      <c r="E221" s="155">
        <v>0</v>
      </c>
      <c r="F221" s="155">
        <v>0</v>
      </c>
      <c r="G221" s="155">
        <v>0</v>
      </c>
      <c r="H221" s="155">
        <v>2</v>
      </c>
      <c r="I221" s="155">
        <v>0</v>
      </c>
      <c r="J221" s="155">
        <v>0</v>
      </c>
      <c r="K221" s="155">
        <v>0</v>
      </c>
      <c r="L221" s="155">
        <v>0</v>
      </c>
      <c r="M221" s="155">
        <v>0</v>
      </c>
      <c r="N221" s="155">
        <v>0</v>
      </c>
      <c r="O221" s="155">
        <v>0</v>
      </c>
      <c r="P221" s="155">
        <v>0</v>
      </c>
      <c r="Q221" s="155">
        <v>0</v>
      </c>
      <c r="R221" s="155">
        <v>0</v>
      </c>
      <c r="S221" s="155">
        <v>3</v>
      </c>
      <c r="T221" s="155">
        <v>1</v>
      </c>
      <c r="U221" s="155">
        <v>0</v>
      </c>
      <c r="V221" s="155">
        <v>0</v>
      </c>
      <c r="W221" s="155">
        <v>0</v>
      </c>
      <c r="X221" s="155">
        <v>0</v>
      </c>
      <c r="Y221" s="155">
        <v>0</v>
      </c>
      <c r="Z221" s="155">
        <v>0</v>
      </c>
      <c r="AA221" s="155">
        <v>0</v>
      </c>
      <c r="AB221" s="155">
        <v>0</v>
      </c>
      <c r="AC221" s="155">
        <v>2</v>
      </c>
      <c r="AD221" s="155">
        <v>0</v>
      </c>
      <c r="AE221" s="155">
        <v>0</v>
      </c>
      <c r="AF221" s="155">
        <v>0</v>
      </c>
      <c r="AG221" s="155">
        <v>2</v>
      </c>
      <c r="AH221" s="155">
        <v>1</v>
      </c>
      <c r="AI221" s="155">
        <v>0</v>
      </c>
      <c r="AJ221" s="155">
        <v>3</v>
      </c>
      <c r="AK221" s="155">
        <v>0</v>
      </c>
      <c r="AL221" s="155">
        <v>0</v>
      </c>
      <c r="AM221" s="155">
        <v>0</v>
      </c>
      <c r="AN221" s="155">
        <v>0</v>
      </c>
      <c r="AO221" s="155">
        <v>0</v>
      </c>
      <c r="AP221" s="155">
        <v>1</v>
      </c>
    </row>
    <row r="222" spans="1:42" ht="15.6" x14ac:dyDescent="0.3">
      <c r="A222" s="180" t="s">
        <v>609</v>
      </c>
      <c r="B222" s="179">
        <v>2</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1</v>
      </c>
      <c r="T222" s="155">
        <v>0</v>
      </c>
      <c r="U222" s="155">
        <v>0</v>
      </c>
      <c r="V222" s="155">
        <v>0</v>
      </c>
      <c r="W222" s="155">
        <v>0</v>
      </c>
      <c r="X222" s="155">
        <v>0</v>
      </c>
      <c r="Y222" s="155">
        <v>0</v>
      </c>
      <c r="Z222" s="155">
        <v>0</v>
      </c>
      <c r="AA222" s="155">
        <v>0</v>
      </c>
      <c r="AB222" s="155">
        <v>0</v>
      </c>
      <c r="AC222" s="155">
        <v>0</v>
      </c>
      <c r="AD222" s="155">
        <v>0</v>
      </c>
      <c r="AE222" s="155">
        <v>0</v>
      </c>
      <c r="AF222" s="155">
        <v>0</v>
      </c>
      <c r="AG222" s="155">
        <v>1</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2</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2</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11</v>
      </c>
      <c r="C230" s="155">
        <v>0</v>
      </c>
      <c r="D230" s="155">
        <v>0</v>
      </c>
      <c r="E230" s="155">
        <v>0</v>
      </c>
      <c r="F230" s="155">
        <v>0</v>
      </c>
      <c r="G230" s="155">
        <v>0</v>
      </c>
      <c r="H230" s="155">
        <v>0</v>
      </c>
      <c r="I230" s="155">
        <v>0</v>
      </c>
      <c r="J230" s="155">
        <v>0</v>
      </c>
      <c r="K230" s="155">
        <v>0</v>
      </c>
      <c r="L230" s="155">
        <v>0</v>
      </c>
      <c r="M230" s="155">
        <v>0</v>
      </c>
      <c r="N230" s="155">
        <v>0</v>
      </c>
      <c r="O230" s="155">
        <v>1</v>
      </c>
      <c r="P230" s="155">
        <v>0</v>
      </c>
      <c r="Q230" s="155">
        <v>0</v>
      </c>
      <c r="R230" s="155">
        <v>0</v>
      </c>
      <c r="S230" s="155">
        <v>5</v>
      </c>
      <c r="T230" s="155">
        <v>0</v>
      </c>
      <c r="U230" s="155">
        <v>0</v>
      </c>
      <c r="V230" s="155">
        <v>0</v>
      </c>
      <c r="W230" s="155">
        <v>0</v>
      </c>
      <c r="X230" s="155">
        <v>0</v>
      </c>
      <c r="Y230" s="155">
        <v>0</v>
      </c>
      <c r="Z230" s="155">
        <v>0</v>
      </c>
      <c r="AA230" s="155">
        <v>0</v>
      </c>
      <c r="AB230" s="155">
        <v>0</v>
      </c>
      <c r="AC230" s="155">
        <v>0</v>
      </c>
      <c r="AD230" s="155">
        <v>0</v>
      </c>
      <c r="AE230" s="155">
        <v>0</v>
      </c>
      <c r="AF230" s="155">
        <v>0</v>
      </c>
      <c r="AG230" s="155">
        <v>3</v>
      </c>
      <c r="AH230" s="155">
        <v>0</v>
      </c>
      <c r="AI230" s="155">
        <v>0</v>
      </c>
      <c r="AJ230" s="155">
        <v>1</v>
      </c>
      <c r="AK230" s="155">
        <v>0</v>
      </c>
      <c r="AL230" s="155">
        <v>0</v>
      </c>
      <c r="AM230" s="155">
        <v>0</v>
      </c>
      <c r="AN230" s="155">
        <v>0</v>
      </c>
      <c r="AO230" s="155">
        <v>1</v>
      </c>
      <c r="AP230" s="155">
        <v>0</v>
      </c>
    </row>
    <row r="231" spans="1:42" ht="15.6" x14ac:dyDescent="0.3">
      <c r="A231" s="180" t="s">
        <v>523</v>
      </c>
      <c r="B231" s="179">
        <v>10</v>
      </c>
      <c r="C231" s="155">
        <v>0</v>
      </c>
      <c r="D231" s="155">
        <v>0</v>
      </c>
      <c r="E231" s="155">
        <v>0</v>
      </c>
      <c r="F231" s="155">
        <v>0</v>
      </c>
      <c r="G231" s="155">
        <v>0</v>
      </c>
      <c r="H231" s="155">
        <v>2</v>
      </c>
      <c r="I231" s="155">
        <v>0</v>
      </c>
      <c r="J231" s="155">
        <v>1</v>
      </c>
      <c r="K231" s="155">
        <v>0</v>
      </c>
      <c r="L231" s="155">
        <v>0</v>
      </c>
      <c r="M231" s="155">
        <v>0</v>
      </c>
      <c r="N231" s="155">
        <v>0</v>
      </c>
      <c r="O231" s="155">
        <v>0</v>
      </c>
      <c r="P231" s="155">
        <v>1</v>
      </c>
      <c r="Q231" s="155">
        <v>0</v>
      </c>
      <c r="R231" s="155">
        <v>0</v>
      </c>
      <c r="S231" s="155">
        <v>1</v>
      </c>
      <c r="T231" s="155">
        <v>0</v>
      </c>
      <c r="U231" s="155">
        <v>0</v>
      </c>
      <c r="V231" s="155">
        <v>0</v>
      </c>
      <c r="W231" s="155">
        <v>0</v>
      </c>
      <c r="X231" s="155">
        <v>0</v>
      </c>
      <c r="Y231" s="155">
        <v>0</v>
      </c>
      <c r="Z231" s="155">
        <v>0</v>
      </c>
      <c r="AA231" s="155">
        <v>0</v>
      </c>
      <c r="AB231" s="155">
        <v>0</v>
      </c>
      <c r="AC231" s="155">
        <v>1</v>
      </c>
      <c r="AD231" s="155">
        <v>0</v>
      </c>
      <c r="AE231" s="155">
        <v>1</v>
      </c>
      <c r="AF231" s="155">
        <v>0</v>
      </c>
      <c r="AG231" s="155">
        <v>2</v>
      </c>
      <c r="AH231" s="155">
        <v>1</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3</v>
      </c>
      <c r="C233" s="155">
        <v>0</v>
      </c>
      <c r="D233" s="155">
        <v>0</v>
      </c>
      <c r="E233" s="155">
        <v>0</v>
      </c>
      <c r="F233" s="155">
        <v>0</v>
      </c>
      <c r="G233" s="155">
        <v>0</v>
      </c>
      <c r="H233" s="155">
        <v>1</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1</v>
      </c>
      <c r="AD233" s="155">
        <v>0</v>
      </c>
      <c r="AE233" s="155">
        <v>0</v>
      </c>
      <c r="AF233" s="155">
        <v>0</v>
      </c>
      <c r="AG233" s="155">
        <v>1</v>
      </c>
      <c r="AH233" s="155">
        <v>0</v>
      </c>
      <c r="AI233" s="155">
        <v>0</v>
      </c>
      <c r="AJ233" s="155">
        <v>0</v>
      </c>
      <c r="AK233" s="155">
        <v>0</v>
      </c>
      <c r="AL233" s="155">
        <v>0</v>
      </c>
      <c r="AM233" s="155">
        <v>0</v>
      </c>
      <c r="AN233" s="155">
        <v>0</v>
      </c>
      <c r="AO233" s="155">
        <v>0</v>
      </c>
      <c r="AP233" s="155">
        <v>0</v>
      </c>
    </row>
    <row r="234" spans="1:42" ht="15.6" x14ac:dyDescent="0.3">
      <c r="A234" s="180" t="s">
        <v>621</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1</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26</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2</v>
      </c>
      <c r="R235" s="155">
        <v>0</v>
      </c>
      <c r="S235" s="155">
        <v>8</v>
      </c>
      <c r="T235" s="155">
        <v>2</v>
      </c>
      <c r="U235" s="155">
        <v>0</v>
      </c>
      <c r="V235" s="155">
        <v>0</v>
      </c>
      <c r="W235" s="155">
        <v>1</v>
      </c>
      <c r="X235" s="155">
        <v>0</v>
      </c>
      <c r="Y235" s="155">
        <v>0</v>
      </c>
      <c r="Z235" s="155">
        <v>0</v>
      </c>
      <c r="AA235" s="155">
        <v>0</v>
      </c>
      <c r="AB235" s="155">
        <v>0</v>
      </c>
      <c r="AC235" s="155">
        <v>7</v>
      </c>
      <c r="AD235" s="155">
        <v>0</v>
      </c>
      <c r="AE235" s="155">
        <v>2</v>
      </c>
      <c r="AF235" s="155">
        <v>0</v>
      </c>
      <c r="AG235" s="155">
        <v>1</v>
      </c>
      <c r="AH235" s="155">
        <v>0</v>
      </c>
      <c r="AI235" s="155">
        <v>0</v>
      </c>
      <c r="AJ235" s="155">
        <v>2</v>
      </c>
      <c r="AK235" s="155">
        <v>0</v>
      </c>
      <c r="AL235" s="155">
        <v>0</v>
      </c>
      <c r="AM235" s="155">
        <v>0</v>
      </c>
      <c r="AN235" s="155">
        <v>0</v>
      </c>
      <c r="AO235" s="155">
        <v>0</v>
      </c>
      <c r="AP235" s="155">
        <v>1</v>
      </c>
    </row>
    <row r="236" spans="1:42" ht="15.6" x14ac:dyDescent="0.3">
      <c r="A236" s="180" t="s">
        <v>593</v>
      </c>
      <c r="B236" s="179">
        <v>1</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1</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17</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9</v>
      </c>
      <c r="T238" s="155">
        <v>0</v>
      </c>
      <c r="U238" s="155">
        <v>0</v>
      </c>
      <c r="V238" s="155">
        <v>0</v>
      </c>
      <c r="W238" s="155">
        <v>0</v>
      </c>
      <c r="X238" s="155">
        <v>0</v>
      </c>
      <c r="Y238" s="155">
        <v>0</v>
      </c>
      <c r="Z238" s="155">
        <v>0</v>
      </c>
      <c r="AA238" s="155">
        <v>0</v>
      </c>
      <c r="AB238" s="155">
        <v>0</v>
      </c>
      <c r="AC238" s="155">
        <v>3</v>
      </c>
      <c r="AD238" s="155">
        <v>0</v>
      </c>
      <c r="AE238" s="155">
        <v>0</v>
      </c>
      <c r="AF238" s="155">
        <v>0</v>
      </c>
      <c r="AG238" s="155">
        <v>3</v>
      </c>
      <c r="AH238" s="155">
        <v>2</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59</v>
      </c>
      <c r="C240" s="155">
        <v>0</v>
      </c>
      <c r="D240" s="155">
        <v>0</v>
      </c>
      <c r="E240" s="155">
        <v>0</v>
      </c>
      <c r="F240" s="155">
        <v>0</v>
      </c>
      <c r="G240" s="155">
        <v>0</v>
      </c>
      <c r="H240" s="155">
        <v>1</v>
      </c>
      <c r="I240" s="155">
        <v>0</v>
      </c>
      <c r="J240" s="155">
        <v>0</v>
      </c>
      <c r="K240" s="155">
        <v>0</v>
      </c>
      <c r="L240" s="155">
        <v>0</v>
      </c>
      <c r="M240" s="155">
        <v>0</v>
      </c>
      <c r="N240" s="155">
        <v>0</v>
      </c>
      <c r="O240" s="155">
        <v>0</v>
      </c>
      <c r="P240" s="155">
        <v>0</v>
      </c>
      <c r="Q240" s="155">
        <v>0</v>
      </c>
      <c r="R240" s="155">
        <v>0</v>
      </c>
      <c r="S240" s="155">
        <v>40</v>
      </c>
      <c r="T240" s="155">
        <v>0</v>
      </c>
      <c r="U240" s="155">
        <v>0</v>
      </c>
      <c r="V240" s="155">
        <v>0</v>
      </c>
      <c r="W240" s="155">
        <v>0</v>
      </c>
      <c r="X240" s="155">
        <v>0</v>
      </c>
      <c r="Y240" s="155">
        <v>0</v>
      </c>
      <c r="Z240" s="155">
        <v>0</v>
      </c>
      <c r="AA240" s="155">
        <v>0</v>
      </c>
      <c r="AB240" s="155">
        <v>0</v>
      </c>
      <c r="AC240" s="155">
        <v>5</v>
      </c>
      <c r="AD240" s="155">
        <v>0</v>
      </c>
      <c r="AE240" s="155">
        <v>0</v>
      </c>
      <c r="AF240" s="155">
        <v>0</v>
      </c>
      <c r="AG240" s="155">
        <v>11</v>
      </c>
      <c r="AH240" s="155">
        <v>1</v>
      </c>
      <c r="AI240" s="155">
        <v>0</v>
      </c>
      <c r="AJ240" s="155">
        <v>0</v>
      </c>
      <c r="AK240" s="155">
        <v>0</v>
      </c>
      <c r="AL240" s="155">
        <v>0</v>
      </c>
      <c r="AM240" s="155">
        <v>0</v>
      </c>
      <c r="AN240" s="155">
        <v>0</v>
      </c>
      <c r="AO240" s="155">
        <v>0</v>
      </c>
      <c r="AP240" s="155">
        <v>1</v>
      </c>
    </row>
    <row r="241" spans="1:42" ht="15.6" x14ac:dyDescent="0.3">
      <c r="A241" s="180" t="s">
        <v>755</v>
      </c>
      <c r="B241" s="179">
        <v>78</v>
      </c>
      <c r="C241" s="155">
        <v>0</v>
      </c>
      <c r="D241" s="155">
        <v>0</v>
      </c>
      <c r="E241" s="155">
        <v>0</v>
      </c>
      <c r="F241" s="155">
        <v>0</v>
      </c>
      <c r="G241" s="155">
        <v>0</v>
      </c>
      <c r="H241" s="155">
        <v>13</v>
      </c>
      <c r="I241" s="155">
        <v>0</v>
      </c>
      <c r="J241" s="155">
        <v>0</v>
      </c>
      <c r="K241" s="155">
        <v>0</v>
      </c>
      <c r="L241" s="155">
        <v>0</v>
      </c>
      <c r="M241" s="155">
        <v>0</v>
      </c>
      <c r="N241" s="155">
        <v>0</v>
      </c>
      <c r="O241" s="155">
        <v>0</v>
      </c>
      <c r="P241" s="155">
        <v>0</v>
      </c>
      <c r="Q241" s="155">
        <v>0</v>
      </c>
      <c r="R241" s="155">
        <v>0</v>
      </c>
      <c r="S241" s="155">
        <v>40</v>
      </c>
      <c r="T241" s="155">
        <v>2</v>
      </c>
      <c r="U241" s="155">
        <v>1</v>
      </c>
      <c r="V241" s="155">
        <v>0</v>
      </c>
      <c r="W241" s="155">
        <v>0</v>
      </c>
      <c r="X241" s="155">
        <v>0</v>
      </c>
      <c r="Y241" s="155">
        <v>0</v>
      </c>
      <c r="Z241" s="155">
        <v>0</v>
      </c>
      <c r="AA241" s="155">
        <v>0</v>
      </c>
      <c r="AB241" s="155">
        <v>0</v>
      </c>
      <c r="AC241" s="155">
        <v>10</v>
      </c>
      <c r="AD241" s="155">
        <v>0</v>
      </c>
      <c r="AE241" s="155">
        <v>0</v>
      </c>
      <c r="AF241" s="155">
        <v>0</v>
      </c>
      <c r="AG241" s="155">
        <v>7</v>
      </c>
      <c r="AH241" s="155">
        <v>3</v>
      </c>
      <c r="AI241" s="155">
        <v>0</v>
      </c>
      <c r="AJ241" s="155">
        <v>1</v>
      </c>
      <c r="AK241" s="155">
        <v>0</v>
      </c>
      <c r="AL241" s="155">
        <v>0</v>
      </c>
      <c r="AM241" s="155">
        <v>0</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1</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1</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1</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13</v>
      </c>
      <c r="C249" s="155">
        <v>0</v>
      </c>
      <c r="D249" s="155">
        <v>0</v>
      </c>
      <c r="E249" s="155">
        <v>0</v>
      </c>
      <c r="F249" s="155">
        <v>0</v>
      </c>
      <c r="G249" s="155">
        <v>0</v>
      </c>
      <c r="H249" s="155">
        <v>0</v>
      </c>
      <c r="I249" s="155">
        <v>0</v>
      </c>
      <c r="J249" s="155">
        <v>0</v>
      </c>
      <c r="K249" s="155">
        <v>0</v>
      </c>
      <c r="L249" s="155">
        <v>0</v>
      </c>
      <c r="M249" s="155">
        <v>0</v>
      </c>
      <c r="N249" s="155">
        <v>0</v>
      </c>
      <c r="O249" s="155">
        <v>0</v>
      </c>
      <c r="P249" s="155">
        <v>7</v>
      </c>
      <c r="Q249" s="155">
        <v>0</v>
      </c>
      <c r="R249" s="155">
        <v>0</v>
      </c>
      <c r="S249" s="155">
        <v>2</v>
      </c>
      <c r="T249" s="155">
        <v>0</v>
      </c>
      <c r="U249" s="155">
        <v>0</v>
      </c>
      <c r="V249" s="155">
        <v>0</v>
      </c>
      <c r="W249" s="155">
        <v>0</v>
      </c>
      <c r="X249" s="155">
        <v>0</v>
      </c>
      <c r="Y249" s="155">
        <v>0</v>
      </c>
      <c r="Z249" s="155">
        <v>0</v>
      </c>
      <c r="AA249" s="155">
        <v>0</v>
      </c>
      <c r="AB249" s="155">
        <v>0</v>
      </c>
      <c r="AC249" s="155">
        <v>0</v>
      </c>
      <c r="AD249" s="155">
        <v>0</v>
      </c>
      <c r="AE249" s="155">
        <v>0</v>
      </c>
      <c r="AF249" s="155">
        <v>0</v>
      </c>
      <c r="AG249" s="155">
        <v>4</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2</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1</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1</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8</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8</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3</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3</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117</v>
      </c>
      <c r="C260" s="155">
        <v>0</v>
      </c>
      <c r="D260" s="155">
        <v>0</v>
      </c>
      <c r="E260" s="155">
        <v>0</v>
      </c>
      <c r="F260" s="155">
        <v>0</v>
      </c>
      <c r="G260" s="155">
        <v>0</v>
      </c>
      <c r="H260" s="155">
        <v>4</v>
      </c>
      <c r="I260" s="155">
        <v>0</v>
      </c>
      <c r="J260" s="155">
        <v>1</v>
      </c>
      <c r="K260" s="155">
        <v>0</v>
      </c>
      <c r="L260" s="155">
        <v>0</v>
      </c>
      <c r="M260" s="155">
        <v>0</v>
      </c>
      <c r="N260" s="155">
        <v>0</v>
      </c>
      <c r="O260" s="155">
        <v>0</v>
      </c>
      <c r="P260" s="155">
        <v>0</v>
      </c>
      <c r="Q260" s="155">
        <v>0</v>
      </c>
      <c r="R260" s="155">
        <v>0</v>
      </c>
      <c r="S260" s="155">
        <v>82</v>
      </c>
      <c r="T260" s="155">
        <v>0</v>
      </c>
      <c r="U260" s="155">
        <v>0</v>
      </c>
      <c r="V260" s="155">
        <v>0</v>
      </c>
      <c r="W260" s="155">
        <v>1</v>
      </c>
      <c r="X260" s="155">
        <v>0</v>
      </c>
      <c r="Y260" s="155">
        <v>0</v>
      </c>
      <c r="Z260" s="155">
        <v>0</v>
      </c>
      <c r="AA260" s="155">
        <v>0</v>
      </c>
      <c r="AB260" s="155">
        <v>0</v>
      </c>
      <c r="AC260" s="155">
        <v>12</v>
      </c>
      <c r="AD260" s="155">
        <v>0</v>
      </c>
      <c r="AE260" s="155">
        <v>1</v>
      </c>
      <c r="AF260" s="155">
        <v>0</v>
      </c>
      <c r="AG260" s="155">
        <v>5</v>
      </c>
      <c r="AH260" s="155">
        <v>0</v>
      </c>
      <c r="AI260" s="155">
        <v>0</v>
      </c>
      <c r="AJ260" s="155">
        <v>1</v>
      </c>
      <c r="AK260" s="155">
        <v>0</v>
      </c>
      <c r="AL260" s="155">
        <v>0</v>
      </c>
      <c r="AM260" s="155">
        <v>0</v>
      </c>
      <c r="AN260" s="155">
        <v>4</v>
      </c>
      <c r="AO260" s="155">
        <v>1</v>
      </c>
      <c r="AP260" s="155">
        <v>5</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4</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1</v>
      </c>
      <c r="T262" s="155">
        <v>0</v>
      </c>
      <c r="U262" s="155">
        <v>0</v>
      </c>
      <c r="V262" s="155">
        <v>0</v>
      </c>
      <c r="W262" s="155">
        <v>0</v>
      </c>
      <c r="X262" s="155">
        <v>0</v>
      </c>
      <c r="Y262" s="155">
        <v>0</v>
      </c>
      <c r="Z262" s="155">
        <v>0</v>
      </c>
      <c r="AA262" s="155">
        <v>0</v>
      </c>
      <c r="AB262" s="155">
        <v>0</v>
      </c>
      <c r="AC262" s="155">
        <v>1</v>
      </c>
      <c r="AD262" s="155">
        <v>0</v>
      </c>
      <c r="AE262" s="155">
        <v>0</v>
      </c>
      <c r="AF262" s="155">
        <v>0</v>
      </c>
      <c r="AG262" s="155">
        <v>2</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2</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1</v>
      </c>
      <c r="AH274" s="155">
        <v>1</v>
      </c>
      <c r="AI274" s="155">
        <v>0</v>
      </c>
      <c r="AJ274" s="155">
        <v>0</v>
      </c>
      <c r="AK274" s="155">
        <v>0</v>
      </c>
      <c r="AL274" s="155">
        <v>0</v>
      </c>
      <c r="AM274" s="155">
        <v>0</v>
      </c>
      <c r="AN274" s="155">
        <v>0</v>
      </c>
      <c r="AO274" s="155">
        <v>0</v>
      </c>
      <c r="AP274" s="155">
        <v>0</v>
      </c>
    </row>
    <row r="275" spans="1:42" ht="15.6" x14ac:dyDescent="0.3">
      <c r="A275" s="180" t="s">
        <v>522</v>
      </c>
      <c r="B275" s="179">
        <v>1</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1</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74</v>
      </c>
      <c r="C277" s="155">
        <v>0</v>
      </c>
      <c r="D277" s="155">
        <v>0</v>
      </c>
      <c r="E277" s="155">
        <v>0</v>
      </c>
      <c r="F277" s="155">
        <v>0</v>
      </c>
      <c r="G277" s="155">
        <v>0</v>
      </c>
      <c r="H277" s="155">
        <v>4</v>
      </c>
      <c r="I277" s="155">
        <v>0</v>
      </c>
      <c r="J277" s="155">
        <v>0</v>
      </c>
      <c r="K277" s="155">
        <v>0</v>
      </c>
      <c r="L277" s="155">
        <v>0</v>
      </c>
      <c r="M277" s="155">
        <v>0</v>
      </c>
      <c r="N277" s="155">
        <v>0</v>
      </c>
      <c r="O277" s="155">
        <v>0</v>
      </c>
      <c r="P277" s="155">
        <v>0</v>
      </c>
      <c r="Q277" s="155">
        <v>0</v>
      </c>
      <c r="R277" s="155">
        <v>0</v>
      </c>
      <c r="S277" s="155">
        <v>60</v>
      </c>
      <c r="T277" s="155">
        <v>1</v>
      </c>
      <c r="U277" s="155">
        <v>0</v>
      </c>
      <c r="V277" s="155">
        <v>0</v>
      </c>
      <c r="W277" s="155">
        <v>0</v>
      </c>
      <c r="X277" s="155">
        <v>0</v>
      </c>
      <c r="Y277" s="155">
        <v>0</v>
      </c>
      <c r="Z277" s="155">
        <v>0</v>
      </c>
      <c r="AA277" s="155">
        <v>0</v>
      </c>
      <c r="AB277" s="155">
        <v>0</v>
      </c>
      <c r="AC277" s="155">
        <v>1</v>
      </c>
      <c r="AD277" s="155">
        <v>0</v>
      </c>
      <c r="AE277" s="155">
        <v>0</v>
      </c>
      <c r="AF277" s="155">
        <v>0</v>
      </c>
      <c r="AG277" s="155">
        <v>5</v>
      </c>
      <c r="AH277" s="155">
        <v>0</v>
      </c>
      <c r="AI277" s="155">
        <v>0</v>
      </c>
      <c r="AJ277" s="155">
        <v>0</v>
      </c>
      <c r="AK277" s="155">
        <v>0</v>
      </c>
      <c r="AL277" s="155">
        <v>0</v>
      </c>
      <c r="AM277" s="155">
        <v>0</v>
      </c>
      <c r="AN277" s="155">
        <v>0</v>
      </c>
      <c r="AO277" s="155">
        <v>0</v>
      </c>
      <c r="AP277" s="155">
        <v>3</v>
      </c>
    </row>
    <row r="278" spans="1:42" ht="15.6" x14ac:dyDescent="0.3">
      <c r="A278" s="180" t="s">
        <v>780</v>
      </c>
      <c r="B278" s="179">
        <v>2</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1</v>
      </c>
      <c r="AH278" s="155">
        <v>1</v>
      </c>
      <c r="AI278" s="155">
        <v>0</v>
      </c>
      <c r="AJ278" s="155">
        <v>0</v>
      </c>
      <c r="AK278" s="155">
        <v>0</v>
      </c>
      <c r="AL278" s="155">
        <v>0</v>
      </c>
      <c r="AM278" s="155">
        <v>0</v>
      </c>
      <c r="AN278" s="155">
        <v>0</v>
      </c>
      <c r="AO278" s="155">
        <v>0</v>
      </c>
      <c r="AP278" s="155">
        <v>0</v>
      </c>
    </row>
    <row r="279" spans="1:42" ht="15.6" x14ac:dyDescent="0.3">
      <c r="A279" s="180" t="s">
        <v>573</v>
      </c>
      <c r="B279" s="179">
        <v>5</v>
      </c>
      <c r="C279" s="155">
        <v>0</v>
      </c>
      <c r="D279" s="155">
        <v>0</v>
      </c>
      <c r="E279" s="155">
        <v>0</v>
      </c>
      <c r="F279" s="155">
        <v>0</v>
      </c>
      <c r="G279" s="155">
        <v>0</v>
      </c>
      <c r="H279" s="155">
        <v>1</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1</v>
      </c>
      <c r="AD279" s="155">
        <v>0</v>
      </c>
      <c r="AE279" s="155">
        <v>0</v>
      </c>
      <c r="AF279" s="155">
        <v>0</v>
      </c>
      <c r="AG279" s="155">
        <v>0</v>
      </c>
      <c r="AH279" s="155">
        <v>0</v>
      </c>
      <c r="AI279" s="155">
        <v>0</v>
      </c>
      <c r="AJ279" s="155">
        <v>2</v>
      </c>
      <c r="AK279" s="155">
        <v>0</v>
      </c>
      <c r="AL279" s="155">
        <v>0</v>
      </c>
      <c r="AM279" s="155">
        <v>0</v>
      </c>
      <c r="AN279" s="155">
        <v>0</v>
      </c>
      <c r="AO279" s="155">
        <v>0</v>
      </c>
      <c r="AP279" s="155">
        <v>0</v>
      </c>
    </row>
    <row r="280" spans="1:42" ht="15.6" x14ac:dyDescent="0.3">
      <c r="A280" s="180" t="s">
        <v>597</v>
      </c>
      <c r="B280" s="179">
        <v>1</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1</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2</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2</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2</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1</v>
      </c>
      <c r="AD285" s="155">
        <v>0</v>
      </c>
      <c r="AE285" s="155">
        <v>1</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2</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2</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8</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5</v>
      </c>
      <c r="T287" s="155">
        <v>0</v>
      </c>
      <c r="U287" s="155">
        <v>0</v>
      </c>
      <c r="V287" s="155">
        <v>0</v>
      </c>
      <c r="W287" s="155">
        <v>0</v>
      </c>
      <c r="X287" s="155">
        <v>0</v>
      </c>
      <c r="Y287" s="155">
        <v>0</v>
      </c>
      <c r="Z287" s="155">
        <v>0</v>
      </c>
      <c r="AA287" s="155">
        <v>0</v>
      </c>
      <c r="AB287" s="155">
        <v>0</v>
      </c>
      <c r="AC287" s="155">
        <v>0</v>
      </c>
      <c r="AD287" s="155">
        <v>0</v>
      </c>
      <c r="AE287" s="155">
        <v>0</v>
      </c>
      <c r="AF287" s="155">
        <v>0</v>
      </c>
      <c r="AG287" s="155">
        <v>2</v>
      </c>
      <c r="AH287" s="155">
        <v>0</v>
      </c>
      <c r="AI287" s="155">
        <v>0</v>
      </c>
      <c r="AJ287" s="155">
        <v>0</v>
      </c>
      <c r="AK287" s="155">
        <v>0</v>
      </c>
      <c r="AL287" s="155">
        <v>0</v>
      </c>
      <c r="AM287" s="155">
        <v>0</v>
      </c>
      <c r="AN287" s="155">
        <v>0</v>
      </c>
      <c r="AO287" s="155">
        <v>0</v>
      </c>
      <c r="AP287" s="155">
        <v>1</v>
      </c>
    </row>
    <row r="288" spans="1:42" ht="15.6" x14ac:dyDescent="0.3">
      <c r="A288" s="180" t="s">
        <v>784</v>
      </c>
      <c r="B288" s="179">
        <v>1</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1</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353</v>
      </c>
      <c r="C292" s="155">
        <v>0</v>
      </c>
      <c r="D292" s="155">
        <v>0</v>
      </c>
      <c r="E292" s="155">
        <v>2</v>
      </c>
      <c r="F292" s="155">
        <v>0</v>
      </c>
      <c r="G292" s="155">
        <v>0</v>
      </c>
      <c r="H292" s="155">
        <v>47</v>
      </c>
      <c r="I292" s="155">
        <v>0</v>
      </c>
      <c r="J292" s="155">
        <v>0</v>
      </c>
      <c r="K292" s="155">
        <v>1</v>
      </c>
      <c r="L292" s="155">
        <v>0</v>
      </c>
      <c r="M292" s="155">
        <v>1</v>
      </c>
      <c r="N292" s="155">
        <v>0</v>
      </c>
      <c r="O292" s="155">
        <v>12</v>
      </c>
      <c r="P292" s="155">
        <v>5</v>
      </c>
      <c r="Q292" s="155">
        <v>0</v>
      </c>
      <c r="R292" s="155">
        <v>0</v>
      </c>
      <c r="S292" s="155">
        <v>122</v>
      </c>
      <c r="T292" s="155">
        <v>0</v>
      </c>
      <c r="U292" s="155">
        <v>0</v>
      </c>
      <c r="V292" s="155">
        <v>0</v>
      </c>
      <c r="W292" s="155">
        <v>0</v>
      </c>
      <c r="X292" s="155">
        <v>0</v>
      </c>
      <c r="Y292" s="155">
        <v>0</v>
      </c>
      <c r="Z292" s="155">
        <v>0</v>
      </c>
      <c r="AA292" s="155">
        <v>0</v>
      </c>
      <c r="AB292" s="155">
        <v>0</v>
      </c>
      <c r="AC292" s="155">
        <v>49</v>
      </c>
      <c r="AD292" s="155">
        <v>0</v>
      </c>
      <c r="AE292" s="155">
        <v>3</v>
      </c>
      <c r="AF292" s="155">
        <v>0</v>
      </c>
      <c r="AG292" s="155">
        <v>63</v>
      </c>
      <c r="AH292" s="155">
        <v>34</v>
      </c>
      <c r="AI292" s="155">
        <v>0</v>
      </c>
      <c r="AJ292" s="155">
        <v>0</v>
      </c>
      <c r="AK292" s="155">
        <v>0</v>
      </c>
      <c r="AL292" s="155">
        <v>0</v>
      </c>
      <c r="AM292" s="155">
        <v>5</v>
      </c>
      <c r="AN292" s="155">
        <v>0</v>
      </c>
      <c r="AO292" s="155">
        <v>0</v>
      </c>
      <c r="AP292" s="155">
        <v>9</v>
      </c>
    </row>
    <row r="293" spans="1:42" ht="15.6" x14ac:dyDescent="0.3">
      <c r="A293" s="180" t="s">
        <v>788</v>
      </c>
      <c r="B293" s="179">
        <v>5</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4</v>
      </c>
      <c r="T293" s="155">
        <v>0</v>
      </c>
      <c r="U293" s="155">
        <v>0</v>
      </c>
      <c r="V293" s="155">
        <v>0</v>
      </c>
      <c r="W293" s="155">
        <v>0</v>
      </c>
      <c r="X293" s="155">
        <v>0</v>
      </c>
      <c r="Y293" s="155">
        <v>0</v>
      </c>
      <c r="Z293" s="155">
        <v>0</v>
      </c>
      <c r="AA293" s="155">
        <v>0</v>
      </c>
      <c r="AB293" s="155">
        <v>0</v>
      </c>
      <c r="AC293" s="155">
        <v>0</v>
      </c>
      <c r="AD293" s="155">
        <v>0</v>
      </c>
      <c r="AE293" s="155">
        <v>0</v>
      </c>
      <c r="AF293" s="155">
        <v>0</v>
      </c>
      <c r="AG293" s="155">
        <v>1</v>
      </c>
      <c r="AH293" s="155">
        <v>0</v>
      </c>
      <c r="AI293" s="155">
        <v>0</v>
      </c>
      <c r="AJ293" s="155">
        <v>0</v>
      </c>
      <c r="AK293" s="155">
        <v>0</v>
      </c>
      <c r="AL293" s="155">
        <v>0</v>
      </c>
      <c r="AM293" s="155">
        <v>0</v>
      </c>
      <c r="AN293" s="155">
        <v>0</v>
      </c>
      <c r="AO293" s="155">
        <v>0</v>
      </c>
      <c r="AP293" s="155">
        <v>0</v>
      </c>
    </row>
    <row r="294" spans="1:42" ht="15.6" x14ac:dyDescent="0.3">
      <c r="A294" s="180" t="s">
        <v>789</v>
      </c>
      <c r="B294" s="179">
        <v>7</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4</v>
      </c>
      <c r="T294" s="155">
        <v>2</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1</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1</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54</v>
      </c>
      <c r="C299" s="155">
        <v>0</v>
      </c>
      <c r="D299" s="155">
        <v>0</v>
      </c>
      <c r="E299" s="155">
        <v>6</v>
      </c>
      <c r="F299" s="155">
        <v>1</v>
      </c>
      <c r="G299" s="155">
        <v>0</v>
      </c>
      <c r="H299" s="155">
        <v>3</v>
      </c>
      <c r="I299" s="155">
        <v>0</v>
      </c>
      <c r="J299" s="155">
        <v>0</v>
      </c>
      <c r="K299" s="155">
        <v>0</v>
      </c>
      <c r="L299" s="155">
        <v>0</v>
      </c>
      <c r="M299" s="155">
        <v>0</v>
      </c>
      <c r="N299" s="155">
        <v>0</v>
      </c>
      <c r="O299" s="155">
        <v>1</v>
      </c>
      <c r="P299" s="155">
        <v>0</v>
      </c>
      <c r="Q299" s="155">
        <v>0</v>
      </c>
      <c r="R299" s="155">
        <v>0</v>
      </c>
      <c r="S299" s="155">
        <v>27</v>
      </c>
      <c r="T299" s="155">
        <v>0</v>
      </c>
      <c r="U299" s="155">
        <v>0</v>
      </c>
      <c r="V299" s="155">
        <v>0</v>
      </c>
      <c r="W299" s="155">
        <v>0</v>
      </c>
      <c r="X299" s="155">
        <v>0</v>
      </c>
      <c r="Y299" s="155">
        <v>0</v>
      </c>
      <c r="Z299" s="155">
        <v>0</v>
      </c>
      <c r="AA299" s="155">
        <v>0</v>
      </c>
      <c r="AB299" s="155">
        <v>0</v>
      </c>
      <c r="AC299" s="155">
        <v>5</v>
      </c>
      <c r="AD299" s="155">
        <v>0</v>
      </c>
      <c r="AE299" s="155">
        <v>0</v>
      </c>
      <c r="AF299" s="155">
        <v>0</v>
      </c>
      <c r="AG299" s="155">
        <v>7</v>
      </c>
      <c r="AH299" s="155">
        <v>1</v>
      </c>
      <c r="AI299" s="155">
        <v>0</v>
      </c>
      <c r="AJ299" s="155">
        <v>0</v>
      </c>
      <c r="AK299" s="155">
        <v>0</v>
      </c>
      <c r="AL299" s="155">
        <v>0</v>
      </c>
      <c r="AM299" s="155">
        <v>0</v>
      </c>
      <c r="AN299" s="155">
        <v>0</v>
      </c>
      <c r="AO299" s="155">
        <v>0</v>
      </c>
      <c r="AP299" s="155">
        <v>3</v>
      </c>
    </row>
    <row r="300" spans="1:42" ht="15.6" x14ac:dyDescent="0.3">
      <c r="A300" s="180" t="s">
        <v>793</v>
      </c>
      <c r="B300" s="179">
        <v>8</v>
      </c>
      <c r="C300" s="155">
        <v>0</v>
      </c>
      <c r="D300" s="155">
        <v>0</v>
      </c>
      <c r="E300" s="155">
        <v>1</v>
      </c>
      <c r="F300" s="155">
        <v>0</v>
      </c>
      <c r="G300" s="155">
        <v>0</v>
      </c>
      <c r="H300" s="155">
        <v>0</v>
      </c>
      <c r="I300" s="155">
        <v>0</v>
      </c>
      <c r="J300" s="155">
        <v>0</v>
      </c>
      <c r="K300" s="155">
        <v>0</v>
      </c>
      <c r="L300" s="155">
        <v>0</v>
      </c>
      <c r="M300" s="155">
        <v>0</v>
      </c>
      <c r="N300" s="155">
        <v>0</v>
      </c>
      <c r="O300" s="155">
        <v>0</v>
      </c>
      <c r="P300" s="155">
        <v>0</v>
      </c>
      <c r="Q300" s="155">
        <v>0</v>
      </c>
      <c r="R300" s="155">
        <v>0</v>
      </c>
      <c r="S300" s="155">
        <v>3</v>
      </c>
      <c r="T300" s="155">
        <v>0</v>
      </c>
      <c r="U300" s="155">
        <v>0</v>
      </c>
      <c r="V300" s="155">
        <v>0</v>
      </c>
      <c r="W300" s="155">
        <v>0</v>
      </c>
      <c r="X300" s="155">
        <v>0</v>
      </c>
      <c r="Y300" s="155">
        <v>0</v>
      </c>
      <c r="Z300" s="155">
        <v>0</v>
      </c>
      <c r="AA300" s="155">
        <v>0</v>
      </c>
      <c r="AB300" s="155">
        <v>0</v>
      </c>
      <c r="AC300" s="155">
        <v>1</v>
      </c>
      <c r="AD300" s="155">
        <v>0</v>
      </c>
      <c r="AE300" s="155">
        <v>0</v>
      </c>
      <c r="AF300" s="155">
        <v>0</v>
      </c>
      <c r="AG300" s="155">
        <v>1</v>
      </c>
      <c r="AH300" s="155">
        <v>0</v>
      </c>
      <c r="AI300" s="155">
        <v>0</v>
      </c>
      <c r="AJ300" s="155">
        <v>0</v>
      </c>
      <c r="AK300" s="155">
        <v>0</v>
      </c>
      <c r="AL300" s="155">
        <v>0</v>
      </c>
      <c r="AM300" s="155">
        <v>0</v>
      </c>
      <c r="AN300" s="155">
        <v>0</v>
      </c>
      <c r="AO300" s="155">
        <v>0</v>
      </c>
      <c r="AP300" s="155">
        <v>2</v>
      </c>
    </row>
    <row r="301" spans="1:42" ht="15.6" x14ac:dyDescent="0.3">
      <c r="A301" s="180" t="s">
        <v>502</v>
      </c>
      <c r="B301" s="179">
        <v>2</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1</v>
      </c>
      <c r="AO301" s="155">
        <v>0</v>
      </c>
      <c r="AP301" s="155">
        <v>1</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5</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3</v>
      </c>
      <c r="T308" s="155">
        <v>0</v>
      </c>
      <c r="U308" s="155">
        <v>0</v>
      </c>
      <c r="V308" s="155">
        <v>0</v>
      </c>
      <c r="W308" s="155">
        <v>0</v>
      </c>
      <c r="X308" s="155">
        <v>0</v>
      </c>
      <c r="Y308" s="155">
        <v>0</v>
      </c>
      <c r="Z308" s="155">
        <v>0</v>
      </c>
      <c r="AA308" s="155">
        <v>0</v>
      </c>
      <c r="AB308" s="155">
        <v>0</v>
      </c>
      <c r="AC308" s="155">
        <v>0</v>
      </c>
      <c r="AD308" s="155">
        <v>0</v>
      </c>
      <c r="AE308" s="155">
        <v>0</v>
      </c>
      <c r="AF308" s="155">
        <v>0</v>
      </c>
      <c r="AG308" s="155">
        <v>2</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19145</v>
      </c>
      <c r="C310" s="179">
        <v>10</v>
      </c>
      <c r="D310" s="179">
        <v>56</v>
      </c>
      <c r="E310" s="179">
        <v>307</v>
      </c>
      <c r="F310" s="179">
        <v>99</v>
      </c>
      <c r="G310" s="179">
        <v>177</v>
      </c>
      <c r="H310" s="179">
        <v>1833</v>
      </c>
      <c r="I310" s="179">
        <v>15</v>
      </c>
      <c r="J310" s="179">
        <v>195</v>
      </c>
      <c r="K310" s="179">
        <v>35</v>
      </c>
      <c r="L310" s="179">
        <v>13</v>
      </c>
      <c r="M310" s="179">
        <v>114</v>
      </c>
      <c r="N310" s="179">
        <v>2</v>
      </c>
      <c r="O310" s="179">
        <v>122</v>
      </c>
      <c r="P310" s="179">
        <v>139</v>
      </c>
      <c r="Q310" s="179">
        <v>246</v>
      </c>
      <c r="R310" s="179">
        <v>79</v>
      </c>
      <c r="S310" s="179">
        <v>7466</v>
      </c>
      <c r="T310" s="179">
        <v>681</v>
      </c>
      <c r="U310" s="179">
        <v>76</v>
      </c>
      <c r="V310" s="179">
        <v>67</v>
      </c>
      <c r="W310" s="179">
        <v>113</v>
      </c>
      <c r="X310" s="179">
        <v>18</v>
      </c>
      <c r="Y310" s="179">
        <v>97</v>
      </c>
      <c r="Z310" s="179">
        <v>39</v>
      </c>
      <c r="AA310" s="179">
        <v>72</v>
      </c>
      <c r="AB310" s="179">
        <v>26</v>
      </c>
      <c r="AC310" s="179">
        <v>1766</v>
      </c>
      <c r="AD310" s="179">
        <v>47</v>
      </c>
      <c r="AE310" s="179">
        <v>213</v>
      </c>
      <c r="AF310" s="179">
        <v>46</v>
      </c>
      <c r="AG310" s="179">
        <v>1447</v>
      </c>
      <c r="AH310" s="179">
        <v>1172</v>
      </c>
      <c r="AI310" s="179">
        <v>77</v>
      </c>
      <c r="AJ310" s="179">
        <v>715</v>
      </c>
      <c r="AK310" s="179">
        <v>5</v>
      </c>
      <c r="AL310" s="179">
        <v>118</v>
      </c>
      <c r="AM310" s="179">
        <v>498</v>
      </c>
      <c r="AN310" s="179">
        <v>264</v>
      </c>
      <c r="AO310" s="179">
        <v>189</v>
      </c>
      <c r="AP310" s="179">
        <v>491</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Data Report August 2022</dc:title>
  <dc:creator>Washington State Department of Licensing</dc:creator>
  <cp:lastModifiedBy>Ashley Hunter</cp:lastModifiedBy>
  <cp:lastPrinted>2022-09-02T18:00:30Z</cp:lastPrinted>
  <dcterms:created xsi:type="dcterms:W3CDTF">1998-10-07T20:38:17Z</dcterms:created>
  <dcterms:modified xsi:type="dcterms:W3CDTF">2022-09-09T16:38:10Z</dcterms:modified>
</cp:coreProperties>
</file>